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2024\FINANCIJSKI PLAN 2024-2026\"/>
    </mc:Choice>
  </mc:AlternateContent>
  <xr:revisionPtr revIDLastSave="0" documentId="13_ncr:1_{82366E05-E2BF-4CAE-9BBC-E5678754C4E0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H11" i="2"/>
  <c r="G7" i="2"/>
  <c r="H7" i="2"/>
  <c r="F9" i="2"/>
  <c r="C27" i="8"/>
  <c r="D27" i="8"/>
  <c r="E27" i="8"/>
  <c r="F27" i="8"/>
  <c r="B27" i="8"/>
  <c r="C24" i="8"/>
  <c r="D24" i="8"/>
  <c r="E24" i="8"/>
  <c r="F24" i="8"/>
  <c r="B24" i="8"/>
  <c r="C22" i="8"/>
  <c r="D22" i="8"/>
  <c r="E22" i="8"/>
  <c r="F22" i="8"/>
  <c r="B22" i="8"/>
  <c r="B14" i="8"/>
  <c r="B59" i="8"/>
  <c r="D63" i="8" l="1"/>
  <c r="E63" i="8"/>
  <c r="F63" i="8"/>
  <c r="C63" i="8"/>
  <c r="B63" i="8"/>
  <c r="C59" i="8"/>
  <c r="E59" i="8"/>
  <c r="F59" i="8"/>
  <c r="D59" i="8"/>
  <c r="C70" i="8"/>
  <c r="F51" i="8"/>
  <c r="D51" i="8"/>
  <c r="E51" i="8"/>
  <c r="B51" i="8"/>
  <c r="B70" i="8"/>
  <c r="C65" i="8"/>
  <c r="E70" i="8"/>
  <c r="F70" i="8"/>
  <c r="D70" i="8"/>
  <c r="F28" i="10"/>
  <c r="G14" i="10"/>
  <c r="F29" i="10"/>
  <c r="F22" i="10"/>
  <c r="G22" i="10"/>
  <c r="F43" i="8"/>
  <c r="C43" i="8"/>
  <c r="D43" i="8"/>
  <c r="E43" i="8"/>
  <c r="B43" i="8"/>
  <c r="H37" i="10" l="1"/>
  <c r="G37" i="10"/>
  <c r="G21" i="10"/>
  <c r="G11" i="10"/>
  <c r="G28" i="10" s="1"/>
  <c r="G8" i="10"/>
  <c r="E71" i="2" l="1"/>
  <c r="E69" i="2"/>
  <c r="E63" i="2"/>
  <c r="E57" i="2"/>
  <c r="E55" i="2"/>
  <c r="E52" i="2"/>
  <c r="E48" i="2"/>
  <c r="E44" i="2"/>
  <c r="E40" i="2"/>
  <c r="E32" i="2"/>
  <c r="E25" i="2"/>
  <c r="E24" i="2" s="1"/>
  <c r="E20" i="2"/>
  <c r="E19" i="2" s="1"/>
  <c r="E17" i="2"/>
  <c r="E16" i="2" s="1"/>
  <c r="E12" i="2"/>
  <c r="E11" i="2" s="1"/>
  <c r="E7" i="2"/>
  <c r="F57" i="2"/>
  <c r="G57" i="2"/>
  <c r="H57" i="2"/>
  <c r="D57" i="2"/>
  <c r="D7" i="2"/>
  <c r="D12" i="2"/>
  <c r="D11" i="2" s="1"/>
  <c r="D17" i="2"/>
  <c r="D16" i="2" s="1"/>
  <c r="D20" i="2"/>
  <c r="D19" i="2" s="1"/>
  <c r="D24" i="2"/>
  <c r="G24" i="2"/>
  <c r="D25" i="2"/>
  <c r="G25" i="2"/>
  <c r="H25" i="2"/>
  <c r="H24" i="2" s="1"/>
  <c r="F25" i="2"/>
  <c r="F24" i="2" s="1"/>
  <c r="D32" i="2"/>
  <c r="G32" i="2"/>
  <c r="H32" i="2"/>
  <c r="F32" i="2"/>
  <c r="D40" i="2"/>
  <c r="G40" i="2"/>
  <c r="H40" i="2"/>
  <c r="F40" i="2"/>
  <c r="D44" i="2"/>
  <c r="G44" i="2"/>
  <c r="H44" i="2"/>
  <c r="F44" i="2"/>
  <c r="D48" i="2"/>
  <c r="G48" i="2"/>
  <c r="H48" i="2"/>
  <c r="F48" i="2"/>
  <c r="D52" i="2"/>
  <c r="G52" i="2"/>
  <c r="H52" i="2"/>
  <c r="F52" i="2"/>
  <c r="D55" i="2"/>
  <c r="G55" i="2"/>
  <c r="H55" i="2"/>
  <c r="F55" i="2"/>
  <c r="F54" i="2" s="1"/>
  <c r="D63" i="2"/>
  <c r="D54" i="2" s="1"/>
  <c r="G63" i="2"/>
  <c r="H63" i="2"/>
  <c r="F63" i="2"/>
  <c r="D69" i="2"/>
  <c r="D71" i="2"/>
  <c r="G69" i="2"/>
  <c r="G68" i="2" s="1"/>
  <c r="H69" i="2"/>
  <c r="H68" i="2" s="1"/>
  <c r="F69" i="2"/>
  <c r="G71" i="2"/>
  <c r="H71" i="2"/>
  <c r="F71" i="2"/>
  <c r="G12" i="2"/>
  <c r="H12" i="2"/>
  <c r="F12" i="2"/>
  <c r="F11" i="2" s="1"/>
  <c r="G17" i="2"/>
  <c r="G16" i="2" s="1"/>
  <c r="H17" i="2"/>
  <c r="H16" i="2" s="1"/>
  <c r="F17" i="2"/>
  <c r="F16" i="2" s="1"/>
  <c r="G20" i="2"/>
  <c r="G19" i="2" s="1"/>
  <c r="H20" i="2"/>
  <c r="H19" i="2" s="1"/>
  <c r="F20" i="2"/>
  <c r="F19" i="2" s="1"/>
  <c r="F7" i="2"/>
  <c r="F31" i="3"/>
  <c r="H26" i="3"/>
  <c r="G26" i="3"/>
  <c r="F26" i="3"/>
  <c r="E37" i="8"/>
  <c r="F37" i="8"/>
  <c r="D37" i="8"/>
  <c r="F53" i="8"/>
  <c r="E53" i="8"/>
  <c r="G54" i="2" l="1"/>
  <c r="E68" i="2"/>
  <c r="E54" i="2"/>
  <c r="E31" i="2"/>
  <c r="E10" i="2"/>
  <c r="G31" i="2"/>
  <c r="G23" i="2" s="1"/>
  <c r="H31" i="2"/>
  <c r="H23" i="2" s="1"/>
  <c r="H10" i="2"/>
  <c r="H9" i="2" s="1"/>
  <c r="H6" i="2" s="1"/>
  <c r="D68" i="2"/>
  <c r="G10" i="2"/>
  <c r="G9" i="2" s="1"/>
  <c r="G6" i="2" s="1"/>
  <c r="F68" i="2"/>
  <c r="F31" i="2"/>
  <c r="H54" i="2"/>
  <c r="F10" i="2"/>
  <c r="D31" i="2"/>
  <c r="D10" i="2"/>
  <c r="F23" i="2" l="1"/>
  <c r="E23" i="2"/>
  <c r="E9" i="2" s="1"/>
  <c r="E6" i="2" s="1"/>
  <c r="D23" i="2"/>
  <c r="F6" i="2"/>
  <c r="D9" i="2"/>
  <c r="D6" i="2" s="1"/>
  <c r="E65" i="8"/>
  <c r="E36" i="8" s="1"/>
  <c r="E33" i="8" s="1"/>
  <c r="F65" i="8"/>
  <c r="F36" i="8" s="1"/>
  <c r="F33" i="8" s="1"/>
  <c r="C18" i="8" l="1"/>
  <c r="D18" i="8"/>
  <c r="E18" i="8"/>
  <c r="F18" i="8"/>
  <c r="D14" i="8"/>
  <c r="E14" i="8"/>
  <c r="F14" i="8"/>
  <c r="D11" i="8"/>
  <c r="D10" i="8" s="1"/>
  <c r="E11" i="8"/>
  <c r="E10" i="8" s="1"/>
  <c r="F11" i="8"/>
  <c r="F10" i="8" s="1"/>
  <c r="C51" i="8" l="1"/>
  <c r="D65" i="8"/>
  <c r="D53" i="8"/>
  <c r="D36" i="8" s="1"/>
  <c r="D33" i="8" s="1"/>
  <c r="C53" i="8"/>
  <c r="C37" i="8"/>
  <c r="C36" i="8" s="1"/>
  <c r="C33" i="8" s="1"/>
  <c r="C11" i="8"/>
  <c r="C14" i="8"/>
  <c r="B37" i="8"/>
  <c r="B65" i="8"/>
  <c r="B53" i="8"/>
  <c r="B18" i="8"/>
  <c r="B11" i="8"/>
  <c r="B10" i="8" s="1"/>
  <c r="C10" i="8" l="1"/>
  <c r="B36" i="8"/>
  <c r="B33" i="8" s="1"/>
  <c r="G11" i="3" l="1"/>
  <c r="H11" i="3"/>
  <c r="F11" i="3"/>
  <c r="E11" i="3"/>
  <c r="E31" i="3" l="1"/>
  <c r="G31" i="3"/>
  <c r="H31" i="3"/>
  <c r="E26" i="3"/>
  <c r="D31" i="3"/>
  <c r="D26" i="3"/>
  <c r="D11" i="3"/>
  <c r="D25" i="3" l="1"/>
  <c r="F25" i="3"/>
  <c r="H25" i="3"/>
  <c r="G25" i="3"/>
  <c r="E25" i="3"/>
  <c r="E10" i="3"/>
  <c r="E35" i="3" s="1"/>
  <c r="F10" i="3"/>
  <c r="G10" i="3"/>
  <c r="H10" i="3"/>
  <c r="D10" i="3"/>
  <c r="D35" i="3" s="1"/>
  <c r="F37" i="10"/>
  <c r="I34" i="10" s="1"/>
  <c r="I37" i="10" s="1"/>
  <c r="J34" i="10" s="1"/>
  <c r="J37" i="10" s="1"/>
  <c r="J21" i="10"/>
  <c r="I21" i="10"/>
  <c r="H21" i="10"/>
  <c r="F21" i="10"/>
  <c r="J11" i="10"/>
  <c r="I11" i="10"/>
  <c r="H11" i="10"/>
  <c r="F11" i="10"/>
  <c r="J8" i="10"/>
  <c r="I8" i="10"/>
  <c r="H8" i="10"/>
  <c r="F8" i="10"/>
  <c r="H35" i="3" l="1"/>
  <c r="G35" i="3"/>
  <c r="F35" i="3"/>
  <c r="F14" i="10"/>
  <c r="H14" i="10"/>
  <c r="H22" i="10" s="1"/>
  <c r="I14" i="10"/>
  <c r="I22" i="10" s="1"/>
  <c r="J14" i="10"/>
  <c r="J22" i="10" l="1"/>
  <c r="J28" i="10" s="1"/>
  <c r="J29" i="10" s="1"/>
  <c r="I28" i="10"/>
  <c r="I29" i="10" s="1"/>
  <c r="H28" i="10"/>
  <c r="H29" i="10" s="1"/>
</calcChain>
</file>

<file path=xl/sharedStrings.xml><?xml version="1.0" encoding="utf-8"?>
<sst xmlns="http://schemas.openxmlformats.org/spreadsheetml/2006/main" count="422" uniqueCount="243">
  <si>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</si>
  <si>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</si>
  <si>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</si>
  <si>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</si>
  <si>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</si>
  <si>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</si>
  <si>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</si>
  <si>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</si>
  <si>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</si>
  <si>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</si>
  <si>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</si>
  <si>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</si>
  <si>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</si>
  <si>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</si>
  <si>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</si>
  <si>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</si>
  <si>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</si>
  <si>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</si>
  <si>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</si>
  <si>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</si>
  <si>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</si>
  <si>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</si>
  <si>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</si>
  <si>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</si>
  <si>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</si>
  <si>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</si>
  <si>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</si>
  <si>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</si>
  <si>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</si>
  <si>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</si>
  <si>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</si>
  <si>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</si>
  <si>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</si>
  <si>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</si>
  <si>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</si>
  <si>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</si>
  <si>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</si>
  <si>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</si>
  <si>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</si>
  <si>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</si>
  <si>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</si>
  <si>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</si>
  <si>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</si>
  <si>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</si>
  <si>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</si>
  <si>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</si>
  <si>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</si>
  <si>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</si>
  <si>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</si>
  <si>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</si>
  <si>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</si>
  <si>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</si>
  <si>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</si>
  <si>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</si>
  <si>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</si>
  <si>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</si>
  <si>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</si>
  <si>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</si>
  <si>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</si>
  <si>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</si>
  <si>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</si>
  <si>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</si>
  <si>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</si>
  <si>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</si>
  <si>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</si>
  <si>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</si>
  <si>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</si>
  <si>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</si>
  <si>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</si>
  <si>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Prihodi od imovine</t>
  </si>
  <si>
    <t>Prihodi od upravnih i administrativnih pristojbi, pristojbi po posebnim propisima i naknada</t>
  </si>
  <si>
    <t>Prihodi od prodaje proizvoda i robe te pruženih usluga  i prihodi od donacija</t>
  </si>
  <si>
    <t>Kazne, upravne mjere i ostali prihodi</t>
  </si>
  <si>
    <t>Financijski rashodi</t>
  </si>
  <si>
    <t>Rashodi za dodana ulaganja na nefinancijskoj imovini</t>
  </si>
  <si>
    <t>07 ZDRAVSTVO</t>
  </si>
  <si>
    <t>072 Službe za vanjske pacijente</t>
  </si>
  <si>
    <t>0721 Opće medicinske usluge</t>
  </si>
  <si>
    <t>44 Decentralizirana sredstva</t>
  </si>
  <si>
    <t>3.2 Vlastiti prihodi</t>
  </si>
  <si>
    <t xml:space="preserve">11 Opći prihodi i primici </t>
  </si>
  <si>
    <t>Pomoći</t>
  </si>
  <si>
    <t>721- Ostali prihodi za posebne namjene</t>
  </si>
  <si>
    <t>Zakonski standard ustanova u zdravstvu</t>
  </si>
  <si>
    <t>Održavanje zdravstvenih ustanova</t>
  </si>
  <si>
    <t>4.4.1</t>
  </si>
  <si>
    <t>Decentralizirana sredstva</t>
  </si>
  <si>
    <t>Rashodi za materijal i energiju</t>
  </si>
  <si>
    <t>Rashodi za usluge</t>
  </si>
  <si>
    <t>Kapitalni projekt</t>
  </si>
  <si>
    <t>K120902</t>
  </si>
  <si>
    <t>Opremanje zdravstvenih ustanova</t>
  </si>
  <si>
    <t>Izvor</t>
  </si>
  <si>
    <t>R2957</t>
  </si>
  <si>
    <t>422</t>
  </si>
  <si>
    <t>Postrojenja i oprema</t>
  </si>
  <si>
    <t>K120904</t>
  </si>
  <si>
    <t>Informatizacija zdravstvenih ustanova</t>
  </si>
  <si>
    <t>R2958</t>
  </si>
  <si>
    <t>323</t>
  </si>
  <si>
    <t>R3816</t>
  </si>
  <si>
    <t>Program</t>
  </si>
  <si>
    <t>1212</t>
  </si>
  <si>
    <t>Program ustanova u zdravstvu iznad standarda</t>
  </si>
  <si>
    <t>Aktivnost</t>
  </si>
  <si>
    <t>A121212</t>
  </si>
  <si>
    <t>Pružanje usluga temeljem ugovora s HZZO-om</t>
  </si>
  <si>
    <t>4.3.1</t>
  </si>
  <si>
    <t>Prihodi za posebne namjene - proračunski korisnici</t>
  </si>
  <si>
    <t>R2959</t>
  </si>
  <si>
    <t>311</t>
  </si>
  <si>
    <t>Plaće (Bruto)</t>
  </si>
  <si>
    <t>R2960</t>
  </si>
  <si>
    <t>312</t>
  </si>
  <si>
    <t>Ostali rashodi za zaposlene</t>
  </si>
  <si>
    <t>R2961</t>
  </si>
  <si>
    <t>313</t>
  </si>
  <si>
    <t>Doprinosi na plaće</t>
  </si>
  <si>
    <t>R2962</t>
  </si>
  <si>
    <t>321</t>
  </si>
  <si>
    <t>Naknade troškova zaposlenima</t>
  </si>
  <si>
    <t>R2963</t>
  </si>
  <si>
    <t>322</t>
  </si>
  <si>
    <t>A121213</t>
  </si>
  <si>
    <t>Pružanje usluga izvan ugovora s HZZO-om</t>
  </si>
  <si>
    <t>3.2.1</t>
  </si>
  <si>
    <t>Vlastiti prihodi - proračunski korisnici</t>
  </si>
  <si>
    <t>R2964</t>
  </si>
  <si>
    <t>R2965</t>
  </si>
  <si>
    <t>R2966</t>
  </si>
  <si>
    <t>329</t>
  </si>
  <si>
    <t>Ostali nespomenuti rashodi poslovanja</t>
  </si>
  <si>
    <t>R2967</t>
  </si>
  <si>
    <t>343</t>
  </si>
  <si>
    <t>Ostali financijski rashodi</t>
  </si>
  <si>
    <t>R2968</t>
  </si>
  <si>
    <t>R2969</t>
  </si>
  <si>
    <t>426</t>
  </si>
  <si>
    <t>Nematerijalna proizvedena imovina</t>
  </si>
  <si>
    <t>R4780</t>
  </si>
  <si>
    <t>451</t>
  </si>
  <si>
    <t>Dodatna ulaganja na građevinskim objektima</t>
  </si>
  <si>
    <t>3.2.2</t>
  </si>
  <si>
    <t>Vlastiti prihodi proračunski korisnici - prenesena sredstva</t>
  </si>
  <si>
    <t>R2970</t>
  </si>
  <si>
    <t>R2971</t>
  </si>
  <si>
    <t>R2972</t>
  </si>
  <si>
    <t>R5365</t>
  </si>
  <si>
    <t>R5366</t>
  </si>
  <si>
    <t>R2973</t>
  </si>
  <si>
    <t>6.2.1</t>
  </si>
  <si>
    <t>Donacije - proračunski korisnici</t>
  </si>
  <si>
    <t>R4406</t>
  </si>
  <si>
    <t>R2974</t>
  </si>
  <si>
    <t>R2975</t>
  </si>
  <si>
    <t>7.2.1</t>
  </si>
  <si>
    <t>Prihodi od prodaje ili zamjene nefinancijske imovine PK</t>
  </si>
  <si>
    <t>R2976</t>
  </si>
  <si>
    <t>A121214</t>
  </si>
  <si>
    <t>Usavršavanje zdravstvenih radnika i podizanje kvalitete zdravstvene zaštite</t>
  </si>
  <si>
    <t>R2977</t>
  </si>
  <si>
    <t>324</t>
  </si>
  <si>
    <t>Naknade troškova osobama izvan radnog odnosa</t>
  </si>
  <si>
    <t>5.8.1</t>
  </si>
  <si>
    <t>Ostale pomoći proračunski korisnici</t>
  </si>
  <si>
    <t>R2978</t>
  </si>
  <si>
    <t>R3619</t>
  </si>
  <si>
    <t>R3620</t>
  </si>
  <si>
    <t>R3627</t>
  </si>
  <si>
    <t>5.9.1</t>
  </si>
  <si>
    <t>Pomoći/Fondovi EU proračunski korisnici</t>
  </si>
  <si>
    <t>R2979</t>
  </si>
  <si>
    <t>R5359</t>
  </si>
  <si>
    <t>369</t>
  </si>
  <si>
    <t>Prijenosi između proračunskih korisnika istog proračuna</t>
  </si>
  <si>
    <t>R5367</t>
  </si>
  <si>
    <t>R3622</t>
  </si>
  <si>
    <t>K121219</t>
  </si>
  <si>
    <t>Uređenje Specijalne bolnice za medicinsku rehabilitaciju Kalos</t>
  </si>
  <si>
    <t>1.1.1</t>
  </si>
  <si>
    <t>Opći prihodi i primici</t>
  </si>
  <si>
    <t>R4202</t>
  </si>
  <si>
    <t>1.1.3</t>
  </si>
  <si>
    <t>Opći prihodi i primici - prenesena sredstva</t>
  </si>
  <si>
    <t>R4788</t>
  </si>
  <si>
    <t>40699</t>
  </si>
  <si>
    <t>Kalos - specijalna bolnica za medicinsku rehabilitaciju Vela Luka</t>
  </si>
  <si>
    <t>R3624</t>
  </si>
  <si>
    <t>9222</t>
  </si>
  <si>
    <t>Glavni program</t>
  </si>
  <si>
    <t>A10</t>
  </si>
  <si>
    <t>--</t>
  </si>
  <si>
    <t>1209</t>
  </si>
  <si>
    <t>A120901</t>
  </si>
  <si>
    <t>R3418</t>
  </si>
  <si>
    <t>R3814</t>
  </si>
  <si>
    <t>R3419</t>
  </si>
  <si>
    <t xml:space="preserve">II. POSEBNI DIO </t>
  </si>
  <si>
    <t>Naziv; programa - aktivnosti / vrste rashoda - izdatka</t>
  </si>
  <si>
    <t>Pozicija</t>
  </si>
  <si>
    <t>Šifra / br. konta</t>
  </si>
  <si>
    <t>R4477</t>
  </si>
  <si>
    <t>I. rebalans plana za 2023.g.</t>
  </si>
  <si>
    <t xml:space="preserve"> Manjak prihoda</t>
  </si>
  <si>
    <t xml:space="preserve">5 Pomoći- 5.8.1 </t>
  </si>
  <si>
    <t>5 Pomoći- 5.9.1 (EU)</t>
  </si>
  <si>
    <t xml:space="preserve">652 - Prihodi za posebne namjene- van HZZOa </t>
  </si>
  <si>
    <t>6.2 Donacije</t>
  </si>
  <si>
    <t>3.2.1 Vlastiti prihodi</t>
  </si>
  <si>
    <t>UKUPNO PLAN</t>
  </si>
  <si>
    <t>9222- Pokriće manjka</t>
  </si>
  <si>
    <t>4.4.1 Decentalizirana sredstva (DEC)</t>
  </si>
  <si>
    <t xml:space="preserve">6.2.1 Donacije </t>
  </si>
  <si>
    <t>4.3.1 Prihodi za posebne namjene- UGOVOR HZZO</t>
  </si>
  <si>
    <r>
      <t xml:space="preserve">4.3.1 Prihodi za posebne namjene- van ugovora HZZOa </t>
    </r>
    <r>
      <rPr>
        <sz val="9"/>
        <rFont val="Arial"/>
        <family val="2"/>
        <charset val="238"/>
      </rPr>
      <t>(dopunsko ZO, participacije i sl.</t>
    </r>
    <r>
      <rPr>
        <b/>
        <sz val="10"/>
        <rFont val="Arial"/>
        <family val="2"/>
        <charset val="238"/>
      </rPr>
      <t>), 652</t>
    </r>
  </si>
  <si>
    <t>673-  Prihodi za posebne namjene- UGOVOR HZZO</t>
  </si>
  <si>
    <t>1.1. Opći prihodi i primici</t>
  </si>
  <si>
    <t>64 Prihodi od imovine</t>
  </si>
  <si>
    <t>68 Ostali prihodi</t>
  </si>
  <si>
    <t>4.3 Prihodi za posebne namjene</t>
  </si>
  <si>
    <t>5.8 Ostale pomoći</t>
  </si>
  <si>
    <t xml:space="preserve"> 5.9 Pomoći / Fondovi EU</t>
  </si>
  <si>
    <t>663</t>
  </si>
  <si>
    <t>661 Prihodi od prodaje roba i usluga</t>
  </si>
  <si>
    <t>Višak / Manjak</t>
  </si>
  <si>
    <t>451 Dodatna ulaganja na građevinskim objektima</t>
  </si>
  <si>
    <t>311 Plaće (Bruto)</t>
  </si>
  <si>
    <t>312 Ostali rashodi za zaposlene</t>
  </si>
  <si>
    <t>313 Doprinosi na plaće</t>
  </si>
  <si>
    <t>321 Naknade troškova zaposlenima</t>
  </si>
  <si>
    <t>322 Rashodi za materijal i energiju</t>
  </si>
  <si>
    <t>323 Rashodi za usluge</t>
  </si>
  <si>
    <t>422 Postrojenja i oprema</t>
  </si>
  <si>
    <t>1.1. Opći prihodi i primici , (DNŽ)</t>
  </si>
  <si>
    <t>329 Ostali nespomenuti rashodi poslovanja</t>
  </si>
  <si>
    <t>343 Ostali financijski rashodi</t>
  </si>
  <si>
    <r>
      <t>4.3.1 OSTALI Prihodi za posebne namjene-</t>
    </r>
    <r>
      <rPr>
        <sz val="1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(Prihodi od nefinancijske imovine i nadoknade šteta s osnova osiguranja), </t>
    </r>
    <r>
      <rPr>
        <b/>
        <sz val="10"/>
        <rFont val="Arial"/>
        <family val="2"/>
        <charset val="238"/>
      </rPr>
      <t>721</t>
    </r>
  </si>
  <si>
    <t>369 Prijenosi između proračunskih korisnika istog proračuna</t>
  </si>
  <si>
    <t>426 Nematerijalna proizvedena imovina</t>
  </si>
  <si>
    <t>razina II</t>
  </si>
  <si>
    <t>634 Pomoći od izvan proračunskih korisnika</t>
  </si>
  <si>
    <t>638 Pomoći temeljem prijenosa EU sredstava</t>
  </si>
  <si>
    <t>639 Prijenosi između proračunskih korisnika istog proračuna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</si>
</sst>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1A]#,##0.00;\-\ #,##0.00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0"/>
      </patternFill>
    </fill>
    <fill>
      <patternFill patternType="solid">
        <fgColor rgb="FFCCFF33"/>
        <bgColor indexed="0"/>
      </patternFill>
    </fill>
    <fill>
      <patternFill patternType="solid">
        <fgColor theme="4" tint="0.39997558519241921"/>
        <bgColor indexed="0"/>
      </patternFill>
    </fill>
    <fill>
      <patternFill patternType="solid">
        <fgColor rgb="FFFFCC66"/>
        <bgColor indexed="0"/>
      </patternFill>
    </fill>
    <fill>
      <patternFill patternType="solid">
        <fgColor rgb="FFFFFF66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4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Font="1" applyFill="1" applyBorder="1" applyAlignment="1">
      <alignment vertical="center"/>
    </xf>
    <xf numFmtId="3" fontId="6" fillId="0" borderId="3" xfId="0" applyNumberFormat="1" applyFont="1" applyBorder="1" applyAlignment="1">
      <alignment horizontal="right" wrapText="1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wrapText="1"/>
    </xf>
    <xf numFmtId="0" fontId="17" fillId="0" borderId="0" xfId="0" quotePrefix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horizontal="right"/>
    </xf>
    <xf numFmtId="0" fontId="7" fillId="2" borderId="3" xfId="0" quotePrefix="1" applyFont="1" applyFill="1" applyBorder="1" applyAlignment="1">
      <alignment horizontal="left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right"/>
    </xf>
    <xf numFmtId="3" fontId="3" fillId="2" borderId="4" xfId="0" applyNumberFormat="1" applyFont="1" applyFill="1" applyBorder="1" applyAlignment="1">
      <alignment horizontal="right" wrapText="1"/>
    </xf>
    <xf numFmtId="3" fontId="6" fillId="0" borderId="3" xfId="0" applyNumberFormat="1" applyFont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20" fillId="2" borderId="3" xfId="0" applyNumberFormat="1" applyFont="1" applyFill="1" applyBorder="1" applyAlignment="1">
      <alignment horizontal="right"/>
    </xf>
    <xf numFmtId="0" fontId="21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3" fontId="5" fillId="2" borderId="4" xfId="0" applyNumberFormat="1" applyFont="1" applyFill="1" applyBorder="1" applyAlignment="1">
      <alignment horizontal="right"/>
    </xf>
    <xf numFmtId="3" fontId="20" fillId="2" borderId="4" xfId="0" applyNumberFormat="1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right"/>
    </xf>
    <xf numFmtId="0" fontId="9" fillId="2" borderId="3" xfId="0" quotePrefix="1" applyFont="1" applyFill="1" applyBorder="1" applyAlignment="1">
      <alignment horizontal="left" vertical="center"/>
    </xf>
    <xf numFmtId="3" fontId="6" fillId="2" borderId="4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3" fontId="22" fillId="2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right"/>
    </xf>
    <xf numFmtId="3" fontId="22" fillId="2" borderId="3" xfId="0" applyNumberFormat="1" applyFont="1" applyFill="1" applyBorder="1" applyAlignment="1">
      <alignment horizontal="right" wrapText="1"/>
    </xf>
    <xf numFmtId="3" fontId="9" fillId="0" borderId="3" xfId="0" applyNumberFormat="1" applyFont="1" applyBorder="1" applyAlignment="1">
      <alignment horizontal="right"/>
    </xf>
    <xf numFmtId="3" fontId="9" fillId="3" borderId="3" xfId="0" applyNumberFormat="1" applyFont="1" applyFill="1" applyBorder="1" applyAlignment="1">
      <alignment horizontal="right"/>
    </xf>
    <xf numFmtId="3" fontId="3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 wrapText="1"/>
    </xf>
    <xf numFmtId="0" fontId="5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16" fillId="0" borderId="0" xfId="0" applyFont="1"/>
    <xf numFmtId="0" fontId="3" fillId="0" borderId="3" xfId="0" applyFont="1" applyBorder="1" applyAlignment="1" applyProtection="1">
      <alignment horizontal="left" vertical="top" wrapText="1" readingOrder="1"/>
      <protection locked="0"/>
    </xf>
    <xf numFmtId="0" fontId="3" fillId="0" borderId="3" xfId="0" applyFont="1" applyBorder="1" applyAlignment="1" applyProtection="1">
      <alignment vertical="top" wrapText="1" readingOrder="1"/>
      <protection locked="0"/>
    </xf>
    <xf numFmtId="164" fontId="3" fillId="0" borderId="3" xfId="0" applyNumberFormat="1" applyFont="1" applyBorder="1" applyAlignment="1" applyProtection="1">
      <alignment vertical="top" wrapText="1" readingOrder="1"/>
      <protection locked="0"/>
    </xf>
    <xf numFmtId="0" fontId="6" fillId="5" borderId="3" xfId="0" applyFont="1" applyFill="1" applyBorder="1" applyAlignment="1" applyProtection="1">
      <alignment horizontal="left" vertical="top" wrapText="1" readingOrder="1"/>
      <protection locked="0"/>
    </xf>
    <xf numFmtId="0" fontId="6" fillId="5" borderId="3" xfId="0" applyFont="1" applyFill="1" applyBorder="1" applyAlignment="1" applyProtection="1">
      <alignment vertical="top" wrapText="1" readingOrder="1"/>
      <protection locked="0"/>
    </xf>
    <xf numFmtId="164" fontId="6" fillId="5" borderId="3" xfId="0" applyNumberFormat="1" applyFont="1" applyFill="1" applyBorder="1" applyAlignment="1" applyProtection="1">
      <alignment vertical="top" wrapText="1" readingOrder="1"/>
      <protection locked="0"/>
    </xf>
    <xf numFmtId="0" fontId="6" fillId="6" borderId="3" xfId="0" applyFont="1" applyFill="1" applyBorder="1" applyAlignment="1" applyProtection="1">
      <alignment horizontal="left" vertical="top" wrapText="1" readingOrder="1"/>
      <protection locked="0"/>
    </xf>
    <xf numFmtId="0" fontId="6" fillId="6" borderId="3" xfId="0" applyFont="1" applyFill="1" applyBorder="1" applyAlignment="1" applyProtection="1">
      <alignment vertical="top" wrapText="1" readingOrder="1"/>
      <protection locked="0"/>
    </xf>
    <xf numFmtId="164" fontId="6" fillId="6" borderId="3" xfId="0" applyNumberFormat="1" applyFont="1" applyFill="1" applyBorder="1" applyAlignment="1" applyProtection="1">
      <alignment vertical="top" wrapText="1" readingOrder="1"/>
      <protection locked="0"/>
    </xf>
    <xf numFmtId="0" fontId="6" fillId="7" borderId="3" xfId="0" applyFont="1" applyFill="1" applyBorder="1" applyAlignment="1" applyProtection="1">
      <alignment horizontal="left" vertical="top" wrapText="1" readingOrder="1"/>
      <protection locked="0"/>
    </xf>
    <xf numFmtId="0" fontId="6" fillId="7" borderId="3" xfId="0" applyFont="1" applyFill="1" applyBorder="1" applyAlignment="1" applyProtection="1">
      <alignment vertical="top" wrapText="1" readingOrder="1"/>
      <protection locked="0"/>
    </xf>
    <xf numFmtId="164" fontId="6" fillId="7" borderId="3" xfId="0" applyNumberFormat="1" applyFont="1" applyFill="1" applyBorder="1" applyAlignment="1" applyProtection="1">
      <alignment vertical="top" wrapText="1" readingOrder="1"/>
      <protection locked="0"/>
    </xf>
    <xf numFmtId="0" fontId="6" fillId="8" borderId="3" xfId="0" applyFont="1" applyFill="1" applyBorder="1" applyAlignment="1" applyProtection="1">
      <alignment horizontal="left" vertical="top" wrapText="1" readingOrder="1"/>
      <protection locked="0"/>
    </xf>
    <xf numFmtId="0" fontId="6" fillId="8" borderId="3" xfId="0" applyFont="1" applyFill="1" applyBorder="1" applyAlignment="1" applyProtection="1">
      <alignment vertical="top" wrapText="1" readingOrder="1"/>
      <protection locked="0"/>
    </xf>
    <xf numFmtId="164" fontId="6" fillId="8" borderId="3" xfId="0" applyNumberFormat="1" applyFont="1" applyFill="1" applyBorder="1" applyAlignment="1" applyProtection="1">
      <alignment vertical="top" wrapText="1" readingOrder="1"/>
      <protection locked="0"/>
    </xf>
    <xf numFmtId="0" fontId="15" fillId="9" borderId="3" xfId="0" applyFont="1" applyFill="1" applyBorder="1" applyAlignment="1" applyProtection="1">
      <alignment horizontal="left" vertical="top" wrapText="1" readingOrder="1"/>
      <protection locked="0"/>
    </xf>
    <xf numFmtId="0" fontId="15" fillId="9" borderId="3" xfId="0" applyFont="1" applyFill="1" applyBorder="1" applyAlignment="1" applyProtection="1">
      <alignment vertical="center" wrapText="1" readingOrder="1"/>
      <protection locked="0"/>
    </xf>
    <xf numFmtId="0" fontId="15" fillId="9" borderId="3" xfId="0" applyFont="1" applyFill="1" applyBorder="1" applyAlignment="1" applyProtection="1">
      <alignment vertical="top" wrapText="1" readingOrder="1"/>
      <protection locked="0"/>
    </xf>
    <xf numFmtId="164" fontId="15" fillId="9" borderId="3" xfId="0" applyNumberFormat="1" applyFont="1" applyFill="1" applyBorder="1" applyAlignment="1" applyProtection="1">
      <alignment vertical="top" wrapText="1" readingOrder="1"/>
      <protection locked="0"/>
    </xf>
    <xf numFmtId="0" fontId="25" fillId="0" borderId="0" xfId="0" applyFont="1"/>
    <xf numFmtId="4" fontId="15" fillId="9" borderId="3" xfId="0" applyNumberFormat="1" applyFont="1" applyFill="1" applyBorder="1" applyAlignment="1" applyProtection="1">
      <alignment vertical="top" wrapText="1" readingOrder="1"/>
      <protection locked="0"/>
    </xf>
    <xf numFmtId="4" fontId="6" fillId="5" borderId="3" xfId="0" applyNumberFormat="1" applyFont="1" applyFill="1" applyBorder="1" applyAlignment="1" applyProtection="1">
      <alignment vertical="top" wrapText="1" readingOrder="1"/>
      <protection locked="0"/>
    </xf>
    <xf numFmtId="4" fontId="25" fillId="0" borderId="3" xfId="0" applyNumberFormat="1" applyFont="1" applyBorder="1"/>
    <xf numFmtId="4" fontId="6" fillId="7" borderId="3" xfId="0" applyNumberFormat="1" applyFont="1" applyFill="1" applyBorder="1" applyAlignment="1" applyProtection="1">
      <alignment vertical="top" wrapText="1" readingOrder="1"/>
      <protection locked="0"/>
    </xf>
    <xf numFmtId="4" fontId="6" fillId="8" borderId="3" xfId="0" applyNumberFormat="1" applyFont="1" applyFill="1" applyBorder="1" applyAlignment="1" applyProtection="1">
      <alignment vertical="top" wrapText="1" readingOrder="1"/>
      <protection locked="0"/>
    </xf>
    <xf numFmtId="4" fontId="6" fillId="6" borderId="3" xfId="0" applyNumberFormat="1" applyFont="1" applyFill="1" applyBorder="1" applyAlignment="1" applyProtection="1">
      <alignment vertical="top" wrapText="1" readingOrder="1"/>
      <protection locked="0"/>
    </xf>
    <xf numFmtId="4" fontId="25" fillId="0" borderId="3" xfId="0" applyNumberFormat="1" applyFont="1" applyBorder="1" applyAlignment="1">
      <alignment vertical="center"/>
    </xf>
    <xf numFmtId="164" fontId="3" fillId="0" borderId="3" xfId="0" applyNumberFormat="1" applyFont="1" applyBorder="1" applyAlignment="1" applyProtection="1">
      <alignment vertical="center" wrapText="1" readingOrder="1"/>
      <protection locked="0"/>
    </xf>
    <xf numFmtId="3" fontId="9" fillId="0" borderId="3" xfId="0" applyNumberFormat="1" applyFont="1" applyBorder="1" applyAlignment="1">
      <alignment horizontal="right" wrapText="1"/>
    </xf>
    <xf numFmtId="3" fontId="9" fillId="2" borderId="4" xfId="0" applyNumberFormat="1" applyFont="1" applyFill="1" applyBorder="1" applyAlignment="1">
      <alignment horizontal="center"/>
    </xf>
    <xf numFmtId="3" fontId="3" fillId="0" borderId="4" xfId="0" applyNumberFormat="1" applyFont="1" applyBorder="1"/>
    <xf numFmtId="3" fontId="3" fillId="0" borderId="3" xfId="0" applyNumberFormat="1" applyFont="1" applyBorder="1"/>
    <xf numFmtId="3" fontId="19" fillId="2" borderId="4" xfId="0" applyNumberFormat="1" applyFont="1" applyFill="1" applyBorder="1" applyAlignment="1">
      <alignment horizontal="right"/>
    </xf>
    <xf numFmtId="3" fontId="19" fillId="3" borderId="3" xfId="0" applyNumberFormat="1" applyFont="1" applyFill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right" wrapText="1"/>
    </xf>
    <xf numFmtId="3" fontId="7" fillId="0" borderId="3" xfId="0" applyNumberFormat="1" applyFont="1" applyBorder="1"/>
    <xf numFmtId="3" fontId="3" fillId="0" borderId="3" xfId="0" applyNumberFormat="1" applyFont="1" applyBorder="1" applyAlignment="1">
      <alignment horizontal="right" wrapText="1"/>
    </xf>
    <xf numFmtId="3" fontId="19" fillId="2" borderId="4" xfId="0" applyNumberFormat="1" applyFont="1" applyFill="1" applyBorder="1" applyAlignment="1">
      <alignment horizontal="right" wrapText="1"/>
    </xf>
    <xf numFmtId="0" fontId="26" fillId="0" borderId="0" xfId="0" applyFont="1"/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quotePrefix="1" applyFont="1" applyBorder="1" applyAlignment="1">
      <alignment horizontal="left" vertical="center"/>
    </xf>
    <xf numFmtId="3" fontId="6" fillId="4" borderId="4" xfId="0" applyNumberFormat="1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left" vertical="center" wrapText="1"/>
    </xf>
    <xf numFmtId="3" fontId="6" fillId="10" borderId="4" xfId="0" applyNumberFormat="1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center" vertical="center" wrapText="1"/>
    </xf>
    <xf numFmtId="3" fontId="29" fillId="0" borderId="3" xfId="0" applyNumberFormat="1" applyFont="1" applyBorder="1" applyAlignment="1">
      <alignment horizontal="center"/>
    </xf>
    <xf numFmtId="0" fontId="29" fillId="0" borderId="3" xfId="0" applyFont="1" applyBorder="1" applyAlignment="1">
      <alignment horizontal="left"/>
    </xf>
    <xf numFmtId="0" fontId="29" fillId="0" borderId="3" xfId="0" applyFont="1" applyBorder="1"/>
    <xf numFmtId="3" fontId="19" fillId="0" borderId="3" xfId="0" applyNumberFormat="1" applyFont="1" applyBorder="1"/>
    <xf numFmtId="3" fontId="29" fillId="0" borderId="3" xfId="0" applyNumberFormat="1" applyFont="1" applyBorder="1"/>
    <xf numFmtId="0" fontId="24" fillId="2" borderId="3" xfId="0" quotePrefix="1" applyFont="1" applyFill="1" applyBorder="1" applyAlignment="1">
      <alignment horizontal="left" vertical="center" wrapText="1"/>
    </xf>
    <xf numFmtId="49" fontId="29" fillId="0" borderId="3" xfId="0" applyNumberFormat="1" applyFont="1" applyBorder="1"/>
    <xf numFmtId="49" fontId="9" fillId="2" borderId="3" xfId="0" quotePrefix="1" applyNumberFormat="1" applyFont="1" applyFill="1" applyBorder="1" applyAlignment="1">
      <alignment horizontal="left" vertical="center"/>
    </xf>
    <xf numFmtId="0" fontId="7" fillId="0" borderId="3" xfId="0" quotePrefix="1" applyFont="1" applyBorder="1" applyAlignment="1">
      <alignment horizontal="left" vertical="center"/>
    </xf>
    <xf numFmtId="49" fontId="7" fillId="2" borderId="3" xfId="0" quotePrefix="1" applyNumberFormat="1" applyFont="1" applyFill="1" applyBorder="1" applyAlignment="1">
      <alignment horizontal="left" vertical="center"/>
    </xf>
    <xf numFmtId="0" fontId="19" fillId="2" borderId="3" xfId="0" quotePrefix="1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2" borderId="0" xfId="0" quotePrefix="1" applyFont="1" applyFill="1" applyAlignment="1">
      <alignment horizontal="left" vertical="center" wrapText="1"/>
    </xf>
    <xf numFmtId="0" fontId="7" fillId="0" borderId="3" xfId="0" quotePrefix="1" applyFont="1" applyBorder="1" applyAlignment="1">
      <alignment horizontal="left" vertical="center" wrapText="1"/>
    </xf>
    <xf numFmtId="164" fontId="22" fillId="0" borderId="3" xfId="0" applyNumberFormat="1" applyFont="1" applyBorder="1" applyAlignment="1" applyProtection="1">
      <alignment vertical="top" wrapText="1" readingOrder="1"/>
      <protection locked="0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FF66"/>
      <color rgb="FFFFCC66"/>
      <color rgb="FFFF9933"/>
      <color rgb="FFFFCCFF"/>
      <color rgb="FFCCFF33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0"/>
  <sheetViews>
    <sheetView topLeftCell="A16" workbookViewId="0">
      <selection activeCell="M15" sqref="M15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58" t="s">
        <v>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0" ht="18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158" t="s">
        <v>17</v>
      </c>
      <c r="B3" s="158"/>
      <c r="C3" s="158"/>
      <c r="D3" s="158"/>
      <c r="E3" s="158"/>
      <c r="F3" s="158"/>
      <c r="G3" s="158"/>
      <c r="H3" s="158"/>
      <c r="I3" s="159"/>
      <c r="J3" s="159"/>
    </row>
    <row r="4" spans="1:10" ht="18" x14ac:dyDescent="0.25">
      <c r="A4" s="4"/>
      <c r="B4" s="4"/>
      <c r="C4" s="4"/>
      <c r="D4" s="4"/>
      <c r="E4" s="4"/>
      <c r="F4" s="4"/>
      <c r="G4" s="4"/>
      <c r="H4" s="4"/>
      <c r="I4" s="5"/>
      <c r="J4" s="5"/>
    </row>
    <row r="5" spans="1:10" ht="15.75" x14ac:dyDescent="0.25">
      <c r="A5" s="158" t="s">
        <v>21</v>
      </c>
      <c r="B5" s="160"/>
      <c r="C5" s="160"/>
      <c r="D5" s="160"/>
      <c r="E5" s="160"/>
      <c r="F5" s="160"/>
      <c r="G5" s="160"/>
      <c r="H5" s="160"/>
      <c r="I5" s="160"/>
      <c r="J5" s="160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2" t="s">
        <v>33</v>
      </c>
    </row>
    <row r="7" spans="1:10" ht="25.5" x14ac:dyDescent="0.25">
      <c r="A7" s="25"/>
      <c r="B7" s="26"/>
      <c r="C7" s="26"/>
      <c r="D7" s="27"/>
      <c r="E7" s="28"/>
      <c r="F7" s="3" t="s">
        <v>34</v>
      </c>
      <c r="G7" s="56" t="s">
        <v>32</v>
      </c>
      <c r="H7" s="3" t="s">
        <v>42</v>
      </c>
      <c r="I7" s="3" t="s">
        <v>43</v>
      </c>
      <c r="J7" s="3" t="s">
        <v>44</v>
      </c>
    </row>
    <row r="8" spans="1:10" x14ac:dyDescent="0.25">
      <c r="A8" s="161" t="s">
        <v>0</v>
      </c>
      <c r="B8" s="162"/>
      <c r="C8" s="162"/>
      <c r="D8" s="162"/>
      <c r="E8" s="163"/>
      <c r="F8" s="29">
        <f>F9+F10</f>
        <v>3350444</v>
      </c>
      <c r="G8" s="29">
        <f t="shared" ref="G8:J8" si="0">G9+G10</f>
        <v>4011984</v>
      </c>
      <c r="H8" s="29">
        <f t="shared" si="0"/>
        <v>7492962</v>
      </c>
      <c r="I8" s="29">
        <f t="shared" si="0"/>
        <v>7623679</v>
      </c>
      <c r="J8" s="29">
        <f t="shared" si="0"/>
        <v>7373441</v>
      </c>
    </row>
    <row r="9" spans="1:10" x14ac:dyDescent="0.25">
      <c r="A9" s="164" t="s">
        <v>36</v>
      </c>
      <c r="B9" s="165"/>
      <c r="C9" s="165"/>
      <c r="D9" s="165"/>
      <c r="E9" s="157"/>
      <c r="F9" s="30">
        <v>3350444</v>
      </c>
      <c r="G9" s="82">
        <v>4011984</v>
      </c>
      <c r="H9" s="30">
        <v>7492962</v>
      </c>
      <c r="I9" s="30">
        <v>7623679</v>
      </c>
      <c r="J9" s="30">
        <v>7373441</v>
      </c>
    </row>
    <row r="10" spans="1:10" x14ac:dyDescent="0.25">
      <c r="A10" s="156" t="s">
        <v>37</v>
      </c>
      <c r="B10" s="157"/>
      <c r="C10" s="157"/>
      <c r="D10" s="157"/>
      <c r="E10" s="157"/>
      <c r="F10" s="30">
        <v>0</v>
      </c>
      <c r="G10" s="82">
        <v>0</v>
      </c>
      <c r="H10" s="30">
        <v>0</v>
      </c>
      <c r="I10" s="30">
        <v>0</v>
      </c>
      <c r="J10" s="30">
        <v>0</v>
      </c>
    </row>
    <row r="11" spans="1:10" x14ac:dyDescent="0.25">
      <c r="A11" s="33" t="s">
        <v>1</v>
      </c>
      <c r="B11" s="41"/>
      <c r="C11" s="41"/>
      <c r="D11" s="41"/>
      <c r="E11" s="41"/>
      <c r="F11" s="29">
        <f>F12+F13</f>
        <v>3351570</v>
      </c>
      <c r="G11" s="83">
        <f t="shared" ref="G11:J11" si="1">G12+G13</f>
        <v>3785122</v>
      </c>
      <c r="H11" s="29">
        <f t="shared" si="1"/>
        <v>7338032</v>
      </c>
      <c r="I11" s="29">
        <f t="shared" si="1"/>
        <v>7441269</v>
      </c>
      <c r="J11" s="29">
        <f t="shared" si="1"/>
        <v>7180531</v>
      </c>
    </row>
    <row r="12" spans="1:10" x14ac:dyDescent="0.25">
      <c r="A12" s="166" t="s">
        <v>38</v>
      </c>
      <c r="B12" s="165"/>
      <c r="C12" s="165"/>
      <c r="D12" s="165"/>
      <c r="E12" s="165"/>
      <c r="F12" s="30">
        <v>3244722</v>
      </c>
      <c r="G12" s="82">
        <v>3606553</v>
      </c>
      <c r="H12" s="30">
        <v>4353276</v>
      </c>
      <c r="I12" s="30">
        <v>4454216</v>
      </c>
      <c r="J12" s="42">
        <v>4193478</v>
      </c>
    </row>
    <row r="13" spans="1:10" x14ac:dyDescent="0.25">
      <c r="A13" s="156" t="s">
        <v>39</v>
      </c>
      <c r="B13" s="157"/>
      <c r="C13" s="157"/>
      <c r="D13" s="157"/>
      <c r="E13" s="157"/>
      <c r="F13" s="30">
        <v>106848</v>
      </c>
      <c r="G13" s="82">
        <v>178569</v>
      </c>
      <c r="H13" s="82">
        <v>2984756</v>
      </c>
      <c r="I13" s="82">
        <v>2987053</v>
      </c>
      <c r="J13" s="118">
        <v>2987053</v>
      </c>
    </row>
    <row r="14" spans="1:10" x14ac:dyDescent="0.25">
      <c r="A14" s="167" t="s">
        <v>61</v>
      </c>
      <c r="B14" s="162"/>
      <c r="C14" s="162"/>
      <c r="D14" s="162"/>
      <c r="E14" s="162"/>
      <c r="F14" s="123">
        <f>F8-F11</f>
        <v>-1126</v>
      </c>
      <c r="G14" s="29">
        <f>G8-G11</f>
        <v>226862</v>
      </c>
      <c r="H14" s="29">
        <f t="shared" ref="H14:J14" si="2">H8-H11</f>
        <v>154930</v>
      </c>
      <c r="I14" s="29">
        <f t="shared" si="2"/>
        <v>182410</v>
      </c>
      <c r="J14" s="29">
        <f t="shared" si="2"/>
        <v>192910</v>
      </c>
    </row>
    <row r="15" spans="1:10" ht="18" x14ac:dyDescent="0.25">
      <c r="A15" s="4"/>
      <c r="B15" s="21"/>
      <c r="C15" s="21"/>
      <c r="D15" s="21"/>
      <c r="E15" s="21"/>
      <c r="F15" s="21"/>
      <c r="G15" s="21"/>
      <c r="H15" s="22"/>
      <c r="I15" s="22"/>
      <c r="J15" s="22"/>
    </row>
    <row r="16" spans="1:10" ht="15.75" x14ac:dyDescent="0.25">
      <c r="A16" s="158" t="s">
        <v>22</v>
      </c>
      <c r="B16" s="160"/>
      <c r="C16" s="160"/>
      <c r="D16" s="160"/>
      <c r="E16" s="160"/>
      <c r="F16" s="160"/>
      <c r="G16" s="160"/>
      <c r="H16" s="160"/>
      <c r="I16" s="160"/>
      <c r="J16" s="160"/>
    </row>
    <row r="17" spans="1:11" ht="18" x14ac:dyDescent="0.25">
      <c r="A17" s="4"/>
      <c r="B17" s="21"/>
      <c r="C17" s="21"/>
      <c r="D17" s="21"/>
      <c r="E17" s="21"/>
      <c r="F17" s="21"/>
      <c r="G17" s="21"/>
      <c r="H17" s="22"/>
      <c r="I17" s="22"/>
      <c r="J17" s="22"/>
    </row>
    <row r="18" spans="1:11" ht="25.5" x14ac:dyDescent="0.25">
      <c r="A18" s="25"/>
      <c r="B18" s="26"/>
      <c r="C18" s="26"/>
      <c r="D18" s="27"/>
      <c r="E18" s="28"/>
      <c r="F18" s="3" t="s">
        <v>34</v>
      </c>
      <c r="G18" s="3" t="s">
        <v>202</v>
      </c>
      <c r="H18" s="3" t="s">
        <v>42</v>
      </c>
      <c r="I18" s="3" t="s">
        <v>43</v>
      </c>
      <c r="J18" s="3" t="s">
        <v>44</v>
      </c>
    </row>
    <row r="19" spans="1:11" x14ac:dyDescent="0.25">
      <c r="A19" s="156" t="s">
        <v>40</v>
      </c>
      <c r="B19" s="157"/>
      <c r="C19" s="157"/>
      <c r="D19" s="157"/>
      <c r="E19" s="157"/>
      <c r="F19" s="30">
        <v>0</v>
      </c>
      <c r="G19" s="30">
        <v>0</v>
      </c>
      <c r="H19" s="30">
        <v>0</v>
      </c>
      <c r="I19" s="30">
        <v>0</v>
      </c>
      <c r="J19" s="42">
        <v>0</v>
      </c>
      <c r="K19" s="60"/>
    </row>
    <row r="20" spans="1:11" x14ac:dyDescent="0.25">
      <c r="A20" s="156" t="s">
        <v>41</v>
      </c>
      <c r="B20" s="157"/>
      <c r="C20" s="157"/>
      <c r="D20" s="157"/>
      <c r="E20" s="157"/>
      <c r="F20" s="30">
        <v>0</v>
      </c>
      <c r="G20" s="30">
        <v>0</v>
      </c>
      <c r="H20" s="30">
        <v>0</v>
      </c>
      <c r="I20" s="30">
        <v>0</v>
      </c>
      <c r="J20" s="42">
        <v>0</v>
      </c>
    </row>
    <row r="21" spans="1:11" x14ac:dyDescent="0.25">
      <c r="A21" s="167" t="s">
        <v>2</v>
      </c>
      <c r="B21" s="162"/>
      <c r="C21" s="162"/>
      <c r="D21" s="162"/>
      <c r="E21" s="162"/>
      <c r="F21" s="29">
        <f>F19-F20</f>
        <v>0</v>
      </c>
      <c r="G21" s="29">
        <f t="shared" ref="G21:J21" si="3">G19-G20</f>
        <v>0</v>
      </c>
      <c r="H21" s="29">
        <f t="shared" si="3"/>
        <v>0</v>
      </c>
      <c r="I21" s="29">
        <f t="shared" si="3"/>
        <v>0</v>
      </c>
      <c r="J21" s="29">
        <f t="shared" si="3"/>
        <v>0</v>
      </c>
    </row>
    <row r="22" spans="1:11" x14ac:dyDescent="0.25">
      <c r="A22" s="167" t="s">
        <v>62</v>
      </c>
      <c r="B22" s="162"/>
      <c r="C22" s="162"/>
      <c r="D22" s="162"/>
      <c r="E22" s="162"/>
      <c r="F22" s="29">
        <f>F14+F21</f>
        <v>-1126</v>
      </c>
      <c r="G22" s="29">
        <f t="shared" ref="G22:J22" si="4">G14+G21</f>
        <v>226862</v>
      </c>
      <c r="H22" s="29">
        <f t="shared" si="4"/>
        <v>154930</v>
      </c>
      <c r="I22" s="29">
        <f t="shared" si="4"/>
        <v>182410</v>
      </c>
      <c r="J22" s="29">
        <f t="shared" si="4"/>
        <v>192910</v>
      </c>
    </row>
    <row r="23" spans="1:11" ht="18" x14ac:dyDescent="0.25">
      <c r="A23" s="20"/>
      <c r="B23" s="21"/>
      <c r="C23" s="21"/>
      <c r="D23" s="21"/>
      <c r="E23" s="21"/>
      <c r="F23" s="21"/>
      <c r="G23" s="21"/>
      <c r="H23" s="22"/>
      <c r="I23" s="22"/>
      <c r="J23" s="22"/>
    </row>
    <row r="24" spans="1:11" ht="15.75" x14ac:dyDescent="0.25">
      <c r="A24" s="158" t="s">
        <v>63</v>
      </c>
      <c r="B24" s="160"/>
      <c r="C24" s="160"/>
      <c r="D24" s="160"/>
      <c r="E24" s="160"/>
      <c r="F24" s="160"/>
      <c r="G24" s="160"/>
      <c r="H24" s="160"/>
      <c r="I24" s="160"/>
      <c r="J24" s="160"/>
    </row>
    <row r="25" spans="1:11" ht="15.75" x14ac:dyDescent="0.25">
      <c r="A25" s="39"/>
      <c r="B25" s="40"/>
      <c r="C25" s="40"/>
      <c r="D25" s="40"/>
      <c r="E25" s="40"/>
      <c r="F25" s="40"/>
      <c r="G25" s="40"/>
      <c r="H25" s="40"/>
      <c r="I25" s="40"/>
      <c r="J25" s="40"/>
    </row>
    <row r="26" spans="1:11" ht="25.5" x14ac:dyDescent="0.25">
      <c r="A26" s="25"/>
      <c r="B26" s="26"/>
      <c r="C26" s="26"/>
      <c r="D26" s="27"/>
      <c r="E26" s="28"/>
      <c r="F26" s="3" t="s">
        <v>34</v>
      </c>
      <c r="G26" s="3" t="s">
        <v>202</v>
      </c>
      <c r="H26" s="3" t="s">
        <v>42</v>
      </c>
      <c r="I26" s="3" t="s">
        <v>43</v>
      </c>
      <c r="J26" s="3" t="s">
        <v>44</v>
      </c>
    </row>
    <row r="27" spans="1:11" ht="15" customHeight="1" x14ac:dyDescent="0.25">
      <c r="A27" s="170" t="s">
        <v>64</v>
      </c>
      <c r="B27" s="171"/>
      <c r="C27" s="171"/>
      <c r="D27" s="171"/>
      <c r="E27" s="172"/>
      <c r="F27" s="43">
        <v>-755985.52</v>
      </c>
      <c r="G27" s="43">
        <v>-757112</v>
      </c>
      <c r="H27" s="43">
        <v>-530250</v>
      </c>
      <c r="I27" s="43">
        <v>-375320</v>
      </c>
      <c r="J27" s="44">
        <v>-192910</v>
      </c>
    </row>
    <row r="28" spans="1:11" ht="15" customHeight="1" x14ac:dyDescent="0.25">
      <c r="A28" s="167" t="s">
        <v>65</v>
      </c>
      <c r="B28" s="162"/>
      <c r="C28" s="162"/>
      <c r="D28" s="162"/>
      <c r="E28" s="162"/>
      <c r="F28" s="45">
        <f>F22+F27</f>
        <v>-757111.52</v>
      </c>
      <c r="G28" s="45">
        <f t="shared" ref="G28:J28" si="5">G22+G27</f>
        <v>-530250</v>
      </c>
      <c r="H28" s="45">
        <f>H22+H27</f>
        <v>-375320</v>
      </c>
      <c r="I28" s="45">
        <f>I22+I27</f>
        <v>-192910</v>
      </c>
      <c r="J28" s="46">
        <f t="shared" si="5"/>
        <v>0</v>
      </c>
    </row>
    <row r="29" spans="1:11" ht="45" customHeight="1" x14ac:dyDescent="0.25">
      <c r="A29" s="161" t="s">
        <v>66</v>
      </c>
      <c r="B29" s="173"/>
      <c r="C29" s="173"/>
      <c r="D29" s="173"/>
      <c r="E29" s="174"/>
      <c r="F29" s="45">
        <f>F14+F21+F27-F28</f>
        <v>0</v>
      </c>
      <c r="G29" s="45"/>
      <c r="H29" s="45">
        <f t="shared" ref="H29:J29" si="6">H14+H21+H27-H28</f>
        <v>0</v>
      </c>
      <c r="I29" s="45">
        <f t="shared" si="6"/>
        <v>0</v>
      </c>
      <c r="J29" s="45">
        <f t="shared" si="6"/>
        <v>0</v>
      </c>
    </row>
    <row r="30" spans="1:11" ht="15.75" x14ac:dyDescent="0.25">
      <c r="A30" s="47"/>
      <c r="B30" s="48"/>
      <c r="C30" s="48"/>
      <c r="D30" s="48"/>
      <c r="E30" s="48"/>
      <c r="F30" s="48"/>
      <c r="G30" s="48"/>
      <c r="H30" s="48"/>
      <c r="I30" s="48"/>
      <c r="J30" s="48"/>
    </row>
    <row r="31" spans="1:11" ht="15.75" x14ac:dyDescent="0.25">
      <c r="A31" s="175" t="s">
        <v>60</v>
      </c>
      <c r="B31" s="175"/>
      <c r="C31" s="175"/>
      <c r="D31" s="175"/>
      <c r="E31" s="175"/>
      <c r="F31" s="175"/>
      <c r="G31" s="175"/>
      <c r="H31" s="175"/>
      <c r="I31" s="175"/>
      <c r="J31" s="175"/>
    </row>
    <row r="32" spans="1:11" ht="18" x14ac:dyDescent="0.25">
      <c r="A32" s="49"/>
      <c r="B32" s="50"/>
      <c r="C32" s="50"/>
      <c r="D32" s="50"/>
      <c r="E32" s="50"/>
      <c r="F32" s="50"/>
      <c r="G32" s="50"/>
      <c r="H32" s="51"/>
      <c r="I32" s="51"/>
      <c r="J32" s="51"/>
    </row>
    <row r="33" spans="1:10" ht="25.5" x14ac:dyDescent="0.25">
      <c r="A33" s="52"/>
      <c r="B33" s="53"/>
      <c r="C33" s="53"/>
      <c r="D33" s="54"/>
      <c r="E33" s="55"/>
      <c r="F33" s="56" t="s">
        <v>34</v>
      </c>
      <c r="G33" s="56" t="s">
        <v>202</v>
      </c>
      <c r="H33" s="56" t="s">
        <v>42</v>
      </c>
      <c r="I33" s="56" t="s">
        <v>43</v>
      </c>
      <c r="J33" s="56" t="s">
        <v>44</v>
      </c>
    </row>
    <row r="34" spans="1:10" x14ac:dyDescent="0.25">
      <c r="A34" s="170" t="s">
        <v>64</v>
      </c>
      <c r="B34" s="171"/>
      <c r="C34" s="171"/>
      <c r="D34" s="171"/>
      <c r="E34" s="172"/>
      <c r="F34" s="43">
        <v>-755986</v>
      </c>
      <c r="G34" s="43">
        <v>-757112</v>
      </c>
      <c r="H34" s="43">
        <v>-530250</v>
      </c>
      <c r="I34" s="43">
        <f>H37</f>
        <v>-375320</v>
      </c>
      <c r="J34" s="44">
        <f>I37</f>
        <v>-192910</v>
      </c>
    </row>
    <row r="35" spans="1:10" ht="28.5" customHeight="1" x14ac:dyDescent="0.25">
      <c r="A35" s="170" t="s">
        <v>67</v>
      </c>
      <c r="B35" s="171"/>
      <c r="C35" s="171"/>
      <c r="D35" s="171"/>
      <c r="E35" s="172"/>
      <c r="F35" s="43">
        <v>0</v>
      </c>
      <c r="G35" s="43">
        <v>0</v>
      </c>
      <c r="H35" s="43">
        <v>0</v>
      </c>
      <c r="I35" s="43">
        <v>0</v>
      </c>
      <c r="J35" s="44">
        <v>0</v>
      </c>
    </row>
    <row r="36" spans="1:10" x14ac:dyDescent="0.25">
      <c r="A36" s="170" t="s">
        <v>68</v>
      </c>
      <c r="B36" s="176"/>
      <c r="C36" s="176"/>
      <c r="D36" s="176"/>
      <c r="E36" s="177"/>
      <c r="F36" s="43">
        <v>-1126</v>
      </c>
      <c r="G36" s="43">
        <v>226862</v>
      </c>
      <c r="H36" s="43">
        <v>154930</v>
      </c>
      <c r="I36" s="43">
        <v>182410</v>
      </c>
      <c r="J36" s="44">
        <v>192910</v>
      </c>
    </row>
    <row r="37" spans="1:10" ht="15" customHeight="1" x14ac:dyDescent="0.25">
      <c r="A37" s="167" t="s">
        <v>65</v>
      </c>
      <c r="B37" s="162"/>
      <c r="C37" s="162"/>
      <c r="D37" s="162"/>
      <c r="E37" s="162"/>
      <c r="F37" s="31">
        <f>F34-F35+F36</f>
        <v>-757112</v>
      </c>
      <c r="G37" s="31">
        <f t="shared" ref="G37:J37" si="7">G34-G35+G36</f>
        <v>-530250</v>
      </c>
      <c r="H37" s="31">
        <f t="shared" si="7"/>
        <v>-375320</v>
      </c>
      <c r="I37" s="31">
        <f t="shared" si="7"/>
        <v>-192910</v>
      </c>
      <c r="J37" s="57">
        <f t="shared" si="7"/>
        <v>0</v>
      </c>
    </row>
    <row r="38" spans="1:10" ht="17.25" customHeight="1" x14ac:dyDescent="0.25"/>
    <row r="39" spans="1:10" x14ac:dyDescent="0.25">
      <c r="A39" s="168" t="s">
        <v>35</v>
      </c>
      <c r="B39" s="169"/>
      <c r="C39" s="169"/>
      <c r="D39" s="169"/>
      <c r="E39" s="169"/>
      <c r="F39" s="169"/>
      <c r="G39" s="169"/>
      <c r="H39" s="169"/>
      <c r="I39" s="169"/>
      <c r="J39" s="169"/>
    </row>
    <row r="40" spans="1:10" ht="9" customHeight="1" x14ac:dyDescent="0.25"/>
  </sheetData>
  <sheetProtection algorithmName="SHA-512" hashValue="A3xShdR3vDc1v2iTHJzj0/CMixH7q52Z3WiQmPt2XNPdGfMR6aGPH3aDBE30gKfZGyXlkgB/Rd6VZ8my8/BolA==" saltValue="H3kkzbxc2wA7Uf65krH3Pw==" spinCount="100000" sheet="1" objects="1" scenarios="1"/>
  <mergeCells count="24"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5"/>
  <sheetViews>
    <sheetView topLeftCell="A16" workbookViewId="0">
      <selection activeCell="D17" sqref="D1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9" ht="42" customHeight="1" x14ac:dyDescent="0.25">
      <c r="A1" s="158" t="s">
        <v>28</v>
      </c>
      <c r="B1" s="158"/>
      <c r="C1" s="158"/>
      <c r="D1" s="158"/>
      <c r="E1" s="158"/>
      <c r="F1" s="158"/>
      <c r="G1" s="158"/>
      <c r="H1" s="158"/>
    </row>
    <row r="2" spans="1:9" ht="18" customHeight="1" x14ac:dyDescent="0.25">
      <c r="A2" s="4"/>
      <c r="B2" s="4"/>
      <c r="C2" s="4"/>
      <c r="D2" s="4"/>
      <c r="E2" s="4"/>
      <c r="F2" s="4"/>
      <c r="G2" s="4"/>
      <c r="H2" s="4"/>
    </row>
    <row r="3" spans="1:9" ht="15.75" customHeight="1" x14ac:dyDescent="0.25">
      <c r="A3" s="158" t="s">
        <v>17</v>
      </c>
      <c r="B3" s="158"/>
      <c r="C3" s="158"/>
      <c r="D3" s="158"/>
      <c r="E3" s="158"/>
      <c r="F3" s="158"/>
      <c r="G3" s="158"/>
      <c r="H3" s="158"/>
    </row>
    <row r="4" spans="1:9" ht="18" x14ac:dyDescent="0.25">
      <c r="A4" s="4"/>
      <c r="B4" s="4"/>
      <c r="C4" s="4"/>
      <c r="D4" s="4"/>
      <c r="E4" s="4"/>
      <c r="F4" s="4"/>
      <c r="G4" s="5"/>
      <c r="H4" s="5"/>
    </row>
    <row r="5" spans="1:9" ht="18" customHeight="1" x14ac:dyDescent="0.25">
      <c r="A5" s="158" t="s">
        <v>4</v>
      </c>
      <c r="B5" s="158"/>
      <c r="C5" s="158"/>
      <c r="D5" s="158"/>
      <c r="E5" s="158"/>
      <c r="F5" s="158"/>
      <c r="G5" s="158"/>
      <c r="H5" s="158"/>
    </row>
    <row r="6" spans="1:9" ht="18" x14ac:dyDescent="0.25">
      <c r="A6" s="4"/>
      <c r="B6" s="4"/>
      <c r="C6" s="4"/>
      <c r="D6" s="4"/>
      <c r="E6" s="4"/>
      <c r="F6" s="4"/>
      <c r="G6" s="5"/>
      <c r="H6" s="5"/>
    </row>
    <row r="7" spans="1:9" ht="15.75" customHeight="1" x14ac:dyDescent="0.25">
      <c r="A7" s="158" t="s">
        <v>45</v>
      </c>
      <c r="B7" s="158"/>
      <c r="C7" s="158"/>
      <c r="D7" s="158"/>
      <c r="E7" s="158"/>
      <c r="F7" s="158"/>
      <c r="G7" s="158"/>
      <c r="H7" s="158"/>
    </row>
    <row r="8" spans="1:9" ht="18" x14ac:dyDescent="0.25">
      <c r="A8" s="4"/>
      <c r="B8" s="4"/>
      <c r="C8" s="4"/>
      <c r="D8" s="4"/>
      <c r="E8" s="4"/>
      <c r="F8" s="4"/>
      <c r="G8" s="5"/>
      <c r="H8" s="5"/>
    </row>
    <row r="9" spans="1:9" ht="25.5" x14ac:dyDescent="0.25">
      <c r="A9" s="138" t="s">
        <v>5</v>
      </c>
      <c r="B9" s="139" t="s">
        <v>6</v>
      </c>
      <c r="C9" s="139" t="s">
        <v>3</v>
      </c>
      <c r="D9" s="139" t="s">
        <v>31</v>
      </c>
      <c r="E9" s="138" t="s">
        <v>32</v>
      </c>
      <c r="F9" s="138" t="s">
        <v>29</v>
      </c>
      <c r="G9" s="138" t="s">
        <v>23</v>
      </c>
      <c r="H9" s="138" t="s">
        <v>30</v>
      </c>
    </row>
    <row r="10" spans="1:9" ht="26.25" customHeight="1" x14ac:dyDescent="0.25">
      <c r="A10" s="58"/>
      <c r="B10" s="36" t="s">
        <v>239</v>
      </c>
      <c r="C10" s="59" t="s">
        <v>0</v>
      </c>
      <c r="D10" s="63">
        <f>SUM(D11+D18)</f>
        <v>3350444</v>
      </c>
      <c r="E10" s="63">
        <f t="shared" ref="E10:H10" si="0">SUM(E11+E18)</f>
        <v>4011984</v>
      </c>
      <c r="F10" s="63">
        <f t="shared" si="0"/>
        <v>7492962</v>
      </c>
      <c r="G10" s="63">
        <f t="shared" si="0"/>
        <v>7623679</v>
      </c>
      <c r="H10" s="63">
        <f t="shared" si="0"/>
        <v>7373441</v>
      </c>
    </row>
    <row r="11" spans="1:9" ht="26.25" customHeight="1" x14ac:dyDescent="0.25">
      <c r="A11" s="11">
        <v>6</v>
      </c>
      <c r="B11" s="11"/>
      <c r="C11" s="11" t="s">
        <v>7</v>
      </c>
      <c r="D11" s="64">
        <f>SUM(D12:D17)</f>
        <v>3350444</v>
      </c>
      <c r="E11" s="64">
        <f>SUM(E12:E17)</f>
        <v>4011984</v>
      </c>
      <c r="F11" s="64">
        <f>SUM(F12:F17)</f>
        <v>7492962</v>
      </c>
      <c r="G11" s="64">
        <f t="shared" ref="G11:H11" si="1">SUM(G12:G17)</f>
        <v>7623679</v>
      </c>
      <c r="H11" s="64">
        <f t="shared" si="1"/>
        <v>7373441</v>
      </c>
    </row>
    <row r="12" spans="1:9" ht="38.25" x14ac:dyDescent="0.25">
      <c r="A12" s="11"/>
      <c r="B12" s="15">
        <v>63</v>
      </c>
      <c r="C12" s="15" t="s">
        <v>24</v>
      </c>
      <c r="D12" s="8">
        <v>84838</v>
      </c>
      <c r="E12" s="9">
        <v>39817.46</v>
      </c>
      <c r="F12" s="124">
        <v>3132940</v>
      </c>
      <c r="G12" s="124">
        <v>3171679</v>
      </c>
      <c r="H12" s="124">
        <v>2910941</v>
      </c>
    </row>
    <row r="13" spans="1:9" ht="19.5" customHeight="1" x14ac:dyDescent="0.25">
      <c r="A13" s="11"/>
      <c r="B13" s="15">
        <v>64</v>
      </c>
      <c r="C13" s="15" t="s">
        <v>69</v>
      </c>
      <c r="D13" s="8">
        <v>1004</v>
      </c>
      <c r="E13" s="9">
        <v>0</v>
      </c>
      <c r="F13" s="9">
        <v>0</v>
      </c>
      <c r="G13" s="9">
        <v>0</v>
      </c>
      <c r="H13" s="9">
        <v>0</v>
      </c>
      <c r="I13" s="74"/>
    </row>
    <row r="14" spans="1:9" ht="51" x14ac:dyDescent="0.25">
      <c r="A14" s="11"/>
      <c r="B14" s="152">
        <v>65</v>
      </c>
      <c r="C14" s="152" t="s">
        <v>70</v>
      </c>
      <c r="D14" s="8">
        <v>54241</v>
      </c>
      <c r="E14" s="9">
        <v>47780</v>
      </c>
      <c r="F14" s="80">
        <v>630000</v>
      </c>
      <c r="G14" s="80">
        <v>635000</v>
      </c>
      <c r="H14" s="80">
        <v>635000</v>
      </c>
    </row>
    <row r="15" spans="1:9" ht="38.25" x14ac:dyDescent="0.25">
      <c r="A15" s="12"/>
      <c r="B15" s="149">
        <v>66</v>
      </c>
      <c r="C15" s="61" t="s">
        <v>71</v>
      </c>
      <c r="D15" s="65">
        <v>456174</v>
      </c>
      <c r="E15" s="80">
        <v>670251</v>
      </c>
      <c r="F15" s="80">
        <v>663500</v>
      </c>
      <c r="G15" s="80">
        <v>663500</v>
      </c>
      <c r="H15" s="80">
        <v>674000</v>
      </c>
    </row>
    <row r="16" spans="1:9" ht="38.25" x14ac:dyDescent="0.25">
      <c r="A16" s="12"/>
      <c r="B16" s="149">
        <v>67</v>
      </c>
      <c r="C16" s="152" t="s">
        <v>25</v>
      </c>
      <c r="D16" s="8">
        <v>2738721</v>
      </c>
      <c r="E16" s="9">
        <v>3230245.54</v>
      </c>
      <c r="F16" s="80">
        <v>3064522</v>
      </c>
      <c r="G16" s="80">
        <v>3151000</v>
      </c>
      <c r="H16" s="80">
        <v>3151000</v>
      </c>
    </row>
    <row r="17" spans="1:8" ht="25.5" x14ac:dyDescent="0.25">
      <c r="A17" s="12"/>
      <c r="B17" s="149">
        <v>68</v>
      </c>
      <c r="C17" s="15" t="s">
        <v>72</v>
      </c>
      <c r="D17" s="8">
        <v>15466</v>
      </c>
      <c r="E17" s="9">
        <v>23890</v>
      </c>
      <c r="F17" s="80">
        <v>2000</v>
      </c>
      <c r="G17" s="80">
        <v>2500</v>
      </c>
      <c r="H17" s="80">
        <v>2500</v>
      </c>
    </row>
    <row r="18" spans="1:8" ht="25.5" x14ac:dyDescent="0.25">
      <c r="A18" s="14">
        <v>7</v>
      </c>
      <c r="B18" s="14"/>
      <c r="C18" s="23" t="s">
        <v>8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</row>
    <row r="19" spans="1:8" x14ac:dyDescent="0.25">
      <c r="A19" s="15"/>
      <c r="B19" s="15"/>
      <c r="C19" s="24"/>
      <c r="D19" s="8"/>
      <c r="E19" s="9"/>
      <c r="F19" s="9"/>
      <c r="G19" s="9"/>
      <c r="H19" s="10"/>
    </row>
    <row r="22" spans="1:8" ht="15.75" x14ac:dyDescent="0.25">
      <c r="A22" s="158" t="s">
        <v>46</v>
      </c>
      <c r="B22" s="181"/>
      <c r="C22" s="181"/>
      <c r="D22" s="181"/>
      <c r="E22" s="181"/>
      <c r="F22" s="181"/>
      <c r="G22" s="181"/>
      <c r="H22" s="181"/>
    </row>
    <row r="23" spans="1:8" ht="18" x14ac:dyDescent="0.25">
      <c r="A23" s="4"/>
      <c r="B23" s="4"/>
      <c r="C23" s="4"/>
      <c r="D23" s="4"/>
      <c r="E23" s="4"/>
      <c r="F23" s="4"/>
      <c r="G23" s="5"/>
      <c r="H23" s="5"/>
    </row>
    <row r="24" spans="1:8" ht="25.5" x14ac:dyDescent="0.25">
      <c r="A24" s="138" t="s">
        <v>5</v>
      </c>
      <c r="B24" s="139" t="s">
        <v>6</v>
      </c>
      <c r="C24" s="139" t="s">
        <v>9</v>
      </c>
      <c r="D24" s="139" t="s">
        <v>31</v>
      </c>
      <c r="E24" s="138" t="s">
        <v>32</v>
      </c>
      <c r="F24" s="138" t="s">
        <v>29</v>
      </c>
      <c r="G24" s="138" t="s">
        <v>23</v>
      </c>
      <c r="H24" s="138" t="s">
        <v>30</v>
      </c>
    </row>
    <row r="25" spans="1:8" ht="15.75" x14ac:dyDescent="0.25">
      <c r="A25" s="35"/>
      <c r="B25" s="36" t="s">
        <v>239</v>
      </c>
      <c r="C25" s="34" t="s">
        <v>1</v>
      </c>
      <c r="D25" s="63">
        <f>D26+D31</f>
        <v>3351570</v>
      </c>
      <c r="E25" s="63">
        <f t="shared" ref="E25:H25" si="2">E26+E31</f>
        <v>3785122.2800000003</v>
      </c>
      <c r="F25" s="63">
        <f t="shared" si="2"/>
        <v>7338032</v>
      </c>
      <c r="G25" s="63">
        <f t="shared" si="2"/>
        <v>7441269</v>
      </c>
      <c r="H25" s="63">
        <f t="shared" si="2"/>
        <v>7180531</v>
      </c>
    </row>
    <row r="26" spans="1:8" ht="15.75" customHeight="1" x14ac:dyDescent="0.25">
      <c r="A26" s="11">
        <v>3</v>
      </c>
      <c r="B26" s="11"/>
      <c r="C26" s="11" t="s">
        <v>10</v>
      </c>
      <c r="D26" s="64">
        <f>SUM(D27:D29)</f>
        <v>3244721</v>
      </c>
      <c r="E26" s="64">
        <f t="shared" ref="E26" si="3">SUM(E27:E29)</f>
        <v>3606553.27</v>
      </c>
      <c r="F26" s="64">
        <f>SUM(F27:F30)</f>
        <v>4353276</v>
      </c>
      <c r="G26" s="64">
        <f>SUM(G27:G30)</f>
        <v>4454216</v>
      </c>
      <c r="H26" s="64">
        <f>SUM(H27:H30)</f>
        <v>4193478</v>
      </c>
    </row>
    <row r="27" spans="1:8" ht="15.75" customHeight="1" x14ac:dyDescent="0.25">
      <c r="A27" s="11"/>
      <c r="B27" s="15">
        <v>31</v>
      </c>
      <c r="C27" s="15" t="s">
        <v>11</v>
      </c>
      <c r="D27" s="8">
        <v>2434018</v>
      </c>
      <c r="E27" s="9">
        <v>2574777.52</v>
      </c>
      <c r="F27" s="9">
        <v>2932200</v>
      </c>
      <c r="G27" s="9">
        <v>2975000</v>
      </c>
      <c r="H27" s="9">
        <v>2975000</v>
      </c>
    </row>
    <row r="28" spans="1:8" x14ac:dyDescent="0.25">
      <c r="A28" s="12"/>
      <c r="B28" s="12">
        <v>32</v>
      </c>
      <c r="C28" s="12" t="s">
        <v>18</v>
      </c>
      <c r="D28" s="8">
        <v>796929</v>
      </c>
      <c r="E28" s="9">
        <v>1023275.75</v>
      </c>
      <c r="F28" s="9">
        <v>1163100</v>
      </c>
      <c r="G28" s="9">
        <v>1187500</v>
      </c>
      <c r="H28" s="9">
        <v>1187500</v>
      </c>
    </row>
    <row r="29" spans="1:8" x14ac:dyDescent="0.25">
      <c r="A29" s="12"/>
      <c r="B29" s="12">
        <v>34</v>
      </c>
      <c r="C29" s="12" t="s">
        <v>73</v>
      </c>
      <c r="D29" s="8">
        <v>13774</v>
      </c>
      <c r="E29" s="9">
        <v>8500</v>
      </c>
      <c r="F29" s="9">
        <v>9500</v>
      </c>
      <c r="G29" s="9">
        <v>9500</v>
      </c>
      <c r="H29" s="9">
        <v>9500</v>
      </c>
    </row>
    <row r="30" spans="1:8" x14ac:dyDescent="0.25">
      <c r="A30" s="12"/>
      <c r="B30" s="12">
        <v>36</v>
      </c>
      <c r="C30" s="12" t="s">
        <v>81</v>
      </c>
      <c r="D30" s="8">
        <v>0</v>
      </c>
      <c r="E30" s="8">
        <v>0</v>
      </c>
      <c r="F30" s="125">
        <v>248476</v>
      </c>
      <c r="G30" s="125">
        <v>282216</v>
      </c>
      <c r="H30" s="125">
        <v>21478</v>
      </c>
    </row>
    <row r="31" spans="1:8" ht="25.5" x14ac:dyDescent="0.25">
      <c r="A31" s="14">
        <v>4</v>
      </c>
      <c r="B31" s="14"/>
      <c r="C31" s="23" t="s">
        <v>12</v>
      </c>
      <c r="D31" s="64">
        <f>SUM(D32:D33)</f>
        <v>106849</v>
      </c>
      <c r="E31" s="64">
        <f t="shared" ref="E31:H31" si="4">SUM(E32:E33)</f>
        <v>178569.01</v>
      </c>
      <c r="F31" s="64">
        <f>SUM(F32:F33)</f>
        <v>2984756</v>
      </c>
      <c r="G31" s="64">
        <f t="shared" si="4"/>
        <v>2987053</v>
      </c>
      <c r="H31" s="64">
        <f t="shared" si="4"/>
        <v>2987053</v>
      </c>
    </row>
    <row r="32" spans="1:8" ht="38.25" x14ac:dyDescent="0.25">
      <c r="A32" s="14"/>
      <c r="B32" s="16">
        <v>42</v>
      </c>
      <c r="C32" s="24" t="s">
        <v>26</v>
      </c>
      <c r="D32" s="8">
        <v>69056</v>
      </c>
      <c r="E32" s="9">
        <v>63043.43</v>
      </c>
      <c r="F32" s="9">
        <v>61202</v>
      </c>
      <c r="G32" s="9">
        <v>63500</v>
      </c>
      <c r="H32" s="9">
        <v>63500</v>
      </c>
    </row>
    <row r="33" spans="1:8" ht="25.5" x14ac:dyDescent="0.25">
      <c r="A33" s="15"/>
      <c r="B33" s="15">
        <v>45</v>
      </c>
      <c r="C33" s="24" t="s">
        <v>74</v>
      </c>
      <c r="D33" s="8">
        <v>37793</v>
      </c>
      <c r="E33" s="9">
        <v>115525.58</v>
      </c>
      <c r="F33" s="126">
        <v>2923554</v>
      </c>
      <c r="G33" s="126">
        <v>2923553</v>
      </c>
      <c r="H33" s="127">
        <v>2923553</v>
      </c>
    </row>
    <row r="34" spans="1:8" x14ac:dyDescent="0.25">
      <c r="A34" s="178"/>
      <c r="B34" s="179"/>
      <c r="C34" s="179"/>
      <c r="D34" s="179"/>
      <c r="E34" s="179"/>
      <c r="F34" s="179"/>
      <c r="G34" s="179"/>
      <c r="H34" s="180"/>
    </row>
    <row r="35" spans="1:8" s="109" customFormat="1" ht="12.75" x14ac:dyDescent="0.2">
      <c r="A35" s="142">
        <v>9</v>
      </c>
      <c r="B35" s="142">
        <v>922</v>
      </c>
      <c r="C35" s="143" t="s">
        <v>224</v>
      </c>
      <c r="D35" s="144">
        <f>D10-D25</f>
        <v>-1126</v>
      </c>
      <c r="E35" s="145">
        <f>E10-E25</f>
        <v>226861.71999999974</v>
      </c>
      <c r="F35" s="145">
        <f>F10-F25</f>
        <v>154930</v>
      </c>
      <c r="G35" s="145">
        <f t="shared" ref="G35:H35" si="5">G10-G25</f>
        <v>182410</v>
      </c>
      <c r="H35" s="145">
        <f t="shared" si="5"/>
        <v>192910</v>
      </c>
    </row>
  </sheetData>
  <mergeCells count="6">
    <mergeCell ref="A34:H34"/>
    <mergeCell ref="A22:H22"/>
    <mergeCell ref="A1:H1"/>
    <mergeCell ref="A3:H3"/>
    <mergeCell ref="A5:H5"/>
    <mergeCell ref="A7:H7"/>
  </mergeCells>
  <pageMargins left="0.7" right="0.7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4"/>
  <sheetViews>
    <sheetView tabSelected="1" topLeftCell="A21" workbookViewId="0">
      <selection activeCell="I72" sqref="I72"/>
    </sheetView>
  </sheetViews>
  <sheetFormatPr defaultRowHeight="15" x14ac:dyDescent="0.25"/>
  <cols>
    <col min="1" max="1" width="39" customWidth="1"/>
    <col min="2" max="2" width="19.7109375" customWidth="1"/>
    <col min="3" max="3" width="20.7109375" customWidth="1"/>
    <col min="4" max="4" width="21.42578125" customWidth="1"/>
    <col min="5" max="5" width="20.7109375" customWidth="1"/>
    <col min="6" max="6" width="21.42578125" customWidth="1"/>
  </cols>
  <sheetData>
    <row r="1" spans="1:6" ht="42" customHeight="1" x14ac:dyDescent="0.25">
      <c r="A1" s="158" t="s">
        <v>28</v>
      </c>
      <c r="B1" s="158"/>
      <c r="C1" s="158"/>
      <c r="D1" s="158"/>
      <c r="E1" s="158"/>
      <c r="F1" s="158"/>
    </row>
    <row r="2" spans="1:6" ht="12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158" t="s">
        <v>17</v>
      </c>
      <c r="B3" s="158"/>
      <c r="C3" s="158"/>
      <c r="D3" s="158"/>
      <c r="E3" s="158"/>
      <c r="F3" s="158"/>
    </row>
    <row r="4" spans="1:6" ht="8.25" customHeight="1" x14ac:dyDescent="0.25">
      <c r="B4" s="4"/>
      <c r="C4" s="4"/>
      <c r="D4" s="4"/>
      <c r="E4" s="5"/>
      <c r="F4" s="5"/>
    </row>
    <row r="5" spans="1:6" ht="18" customHeight="1" x14ac:dyDescent="0.25">
      <c r="A5" s="158" t="s">
        <v>4</v>
      </c>
      <c r="B5" s="158"/>
      <c r="C5" s="158"/>
      <c r="D5" s="158"/>
      <c r="E5" s="158"/>
      <c r="F5" s="158"/>
    </row>
    <row r="6" spans="1:6" ht="9" customHeight="1" x14ac:dyDescent="0.25">
      <c r="A6" s="4"/>
      <c r="B6" s="4"/>
      <c r="C6" s="4"/>
      <c r="D6" s="4"/>
      <c r="E6" s="5"/>
      <c r="F6" s="5"/>
    </row>
    <row r="7" spans="1:6" ht="15.75" customHeight="1" x14ac:dyDescent="0.25">
      <c r="A7" s="158" t="s">
        <v>47</v>
      </c>
      <c r="B7" s="158"/>
      <c r="C7" s="158"/>
      <c r="D7" s="158"/>
      <c r="E7" s="158"/>
      <c r="F7" s="158"/>
    </row>
    <row r="8" spans="1:6" ht="9.75" customHeight="1" x14ac:dyDescent="0.25">
      <c r="A8" s="4"/>
      <c r="B8" s="4"/>
      <c r="C8" s="4"/>
      <c r="D8" s="4"/>
      <c r="E8" s="5"/>
      <c r="F8" s="5"/>
    </row>
    <row r="9" spans="1:6" ht="25.5" x14ac:dyDescent="0.25">
      <c r="A9" s="138" t="s">
        <v>49</v>
      </c>
      <c r="B9" s="139" t="s">
        <v>31</v>
      </c>
      <c r="C9" s="138" t="s">
        <v>32</v>
      </c>
      <c r="D9" s="138" t="s">
        <v>29</v>
      </c>
      <c r="E9" s="138" t="s">
        <v>23</v>
      </c>
      <c r="F9" s="138" t="s">
        <v>30</v>
      </c>
    </row>
    <row r="10" spans="1:6" x14ac:dyDescent="0.25">
      <c r="A10" s="37" t="s">
        <v>0</v>
      </c>
      <c r="B10" s="62">
        <f>B11+B14+B18+B22+B24+B27</f>
        <v>3350443.7</v>
      </c>
      <c r="C10" s="62">
        <f>C11+C14+C18+C22+C24+C27</f>
        <v>4011983.96</v>
      </c>
      <c r="D10" s="62">
        <f t="shared" ref="D10:F10" si="0">D11+D14+D18+D22+D24+D27</f>
        <v>7492962</v>
      </c>
      <c r="E10" s="62">
        <f t="shared" si="0"/>
        <v>7623679</v>
      </c>
      <c r="F10" s="62">
        <f t="shared" si="0"/>
        <v>7373441</v>
      </c>
    </row>
    <row r="11" spans="1:6" x14ac:dyDescent="0.25">
      <c r="A11" s="23" t="s">
        <v>216</v>
      </c>
      <c r="B11" s="66">
        <f>SUM(B12:B13)</f>
        <v>118683</v>
      </c>
      <c r="C11" s="66">
        <f>SUM(C12:C13)</f>
        <v>179154</v>
      </c>
      <c r="D11" s="66">
        <f t="shared" ref="D11:F11" si="1">SUM(D12:D13)</f>
        <v>257857</v>
      </c>
      <c r="E11" s="66">
        <f t="shared" si="1"/>
        <v>257857</v>
      </c>
      <c r="F11" s="66">
        <f t="shared" si="1"/>
        <v>257857</v>
      </c>
    </row>
    <row r="12" spans="1:6" x14ac:dyDescent="0.25">
      <c r="A12" s="12" t="s">
        <v>80</v>
      </c>
      <c r="B12" s="9">
        <v>28618</v>
      </c>
      <c r="C12" s="9">
        <v>89090</v>
      </c>
      <c r="D12" s="80">
        <v>89090</v>
      </c>
      <c r="E12" s="80">
        <v>89090</v>
      </c>
      <c r="F12" s="80">
        <v>89090</v>
      </c>
    </row>
    <row r="13" spans="1:6" x14ac:dyDescent="0.25">
      <c r="A13" s="12" t="s">
        <v>78</v>
      </c>
      <c r="B13" s="9">
        <v>90065</v>
      </c>
      <c r="C13" s="9">
        <v>90064</v>
      </c>
      <c r="D13" s="80">
        <v>168767</v>
      </c>
      <c r="E13" s="80">
        <v>168767</v>
      </c>
      <c r="F13" s="80">
        <v>168767</v>
      </c>
    </row>
    <row r="14" spans="1:6" x14ac:dyDescent="0.25">
      <c r="A14" s="75" t="s">
        <v>79</v>
      </c>
      <c r="B14" s="76">
        <f>SUM(B15:B17)</f>
        <v>472643.70000000007</v>
      </c>
      <c r="C14" s="79">
        <f>SUM(C15:C17)</f>
        <v>687505</v>
      </c>
      <c r="D14" s="79">
        <f>SUM(D15:D17)</f>
        <v>665500</v>
      </c>
      <c r="E14" s="79">
        <f t="shared" ref="E14:F14" si="2">SUM(E15:E17)</f>
        <v>666000</v>
      </c>
      <c r="F14" s="79">
        <f t="shared" si="2"/>
        <v>676500</v>
      </c>
    </row>
    <row r="15" spans="1:6" x14ac:dyDescent="0.25">
      <c r="A15" s="12" t="s">
        <v>217</v>
      </c>
      <c r="B15" s="8">
        <v>1004.4</v>
      </c>
      <c r="C15" s="9">
        <v>0</v>
      </c>
      <c r="D15" s="9">
        <v>0</v>
      </c>
      <c r="E15" s="9">
        <v>0</v>
      </c>
      <c r="F15" s="9">
        <v>0</v>
      </c>
    </row>
    <row r="16" spans="1:6" ht="27.75" customHeight="1" x14ac:dyDescent="0.25">
      <c r="A16" s="61" t="s">
        <v>223</v>
      </c>
      <c r="B16" s="125">
        <v>456173.4</v>
      </c>
      <c r="C16" s="9">
        <v>663615</v>
      </c>
      <c r="D16" s="9">
        <v>663500</v>
      </c>
      <c r="E16" s="9">
        <v>663500</v>
      </c>
      <c r="F16" s="9">
        <v>674000</v>
      </c>
    </row>
    <row r="17" spans="1:7" x14ac:dyDescent="0.25">
      <c r="A17" s="12" t="s">
        <v>218</v>
      </c>
      <c r="B17" s="8">
        <v>15465.9</v>
      </c>
      <c r="C17" s="9">
        <v>23890</v>
      </c>
      <c r="D17" s="9">
        <v>2000</v>
      </c>
      <c r="E17" s="9">
        <v>2500</v>
      </c>
      <c r="F17" s="9">
        <v>2500</v>
      </c>
    </row>
    <row r="18" spans="1:7" x14ac:dyDescent="0.25">
      <c r="A18" s="11" t="s">
        <v>219</v>
      </c>
      <c r="B18" s="76">
        <f>B19+B20</f>
        <v>2674279</v>
      </c>
      <c r="C18" s="79">
        <f>SUM(C19:C21)</f>
        <v>3098871.96</v>
      </c>
      <c r="D18" s="79">
        <f t="shared" ref="D18:F18" si="3">SUM(D19:D21)</f>
        <v>3436665</v>
      </c>
      <c r="E18" s="79">
        <f t="shared" si="3"/>
        <v>3528143</v>
      </c>
      <c r="F18" s="79">
        <f t="shared" si="3"/>
        <v>3528143</v>
      </c>
    </row>
    <row r="19" spans="1:7" ht="25.5" x14ac:dyDescent="0.25">
      <c r="A19" s="61" t="s">
        <v>215</v>
      </c>
      <c r="B19" s="8">
        <v>2620038</v>
      </c>
      <c r="C19" s="9">
        <v>3051091.96</v>
      </c>
      <c r="D19" s="124">
        <v>2806665</v>
      </c>
      <c r="E19" s="126">
        <v>2893143</v>
      </c>
      <c r="F19" s="126">
        <v>2893143</v>
      </c>
    </row>
    <row r="20" spans="1:7" ht="25.5" x14ac:dyDescent="0.25">
      <c r="A20" s="61" t="s">
        <v>206</v>
      </c>
      <c r="B20" s="8">
        <v>54241</v>
      </c>
      <c r="C20" s="9">
        <v>46453</v>
      </c>
      <c r="D20" s="124">
        <v>630000</v>
      </c>
      <c r="E20" s="124">
        <v>635000</v>
      </c>
      <c r="F20" s="124">
        <v>635000</v>
      </c>
    </row>
    <row r="21" spans="1:7" x14ac:dyDescent="0.25">
      <c r="A21" s="61" t="s">
        <v>82</v>
      </c>
      <c r="B21" s="8">
        <v>0</v>
      </c>
      <c r="C21" s="9">
        <v>1327</v>
      </c>
      <c r="D21" s="9">
        <v>0</v>
      </c>
      <c r="E21" s="9">
        <v>0</v>
      </c>
      <c r="F21" s="9">
        <v>0</v>
      </c>
    </row>
    <row r="22" spans="1:7" x14ac:dyDescent="0.25">
      <c r="A22" s="37" t="s">
        <v>220</v>
      </c>
      <c r="B22" s="76">
        <f>B23</f>
        <v>84838</v>
      </c>
      <c r="C22" s="76">
        <f t="shared" ref="C22:F22" si="4">C23</f>
        <v>39817</v>
      </c>
      <c r="D22" s="76">
        <f t="shared" si="4"/>
        <v>50000</v>
      </c>
      <c r="E22" s="76">
        <f t="shared" si="4"/>
        <v>55000</v>
      </c>
      <c r="F22" s="76">
        <f t="shared" si="4"/>
        <v>55000</v>
      </c>
    </row>
    <row r="23" spans="1:7" x14ac:dyDescent="0.25">
      <c r="A23" s="12" t="s">
        <v>240</v>
      </c>
      <c r="B23" s="8">
        <v>84838</v>
      </c>
      <c r="C23" s="9">
        <v>39817</v>
      </c>
      <c r="D23" s="9">
        <v>50000</v>
      </c>
      <c r="E23" s="9">
        <v>55000</v>
      </c>
      <c r="F23" s="10">
        <v>55000</v>
      </c>
    </row>
    <row r="24" spans="1:7" x14ac:dyDescent="0.25">
      <c r="A24" s="148" t="s">
        <v>221</v>
      </c>
      <c r="B24" s="76">
        <f>B25+B26</f>
        <v>0</v>
      </c>
      <c r="C24" s="76">
        <f t="shared" ref="C24:F24" si="5">C25+C26</f>
        <v>0</v>
      </c>
      <c r="D24" s="76">
        <f t="shared" si="5"/>
        <v>3082940</v>
      </c>
      <c r="E24" s="76">
        <f t="shared" si="5"/>
        <v>3116679</v>
      </c>
      <c r="F24" s="76">
        <f t="shared" si="5"/>
        <v>2855941</v>
      </c>
    </row>
    <row r="25" spans="1:7" x14ac:dyDescent="0.25">
      <c r="A25" s="149" t="s">
        <v>241</v>
      </c>
      <c r="B25" s="120">
        <v>0</v>
      </c>
      <c r="C25" s="121">
        <v>0</v>
      </c>
      <c r="D25" s="126">
        <v>2834464</v>
      </c>
      <c r="E25" s="126">
        <v>2834463</v>
      </c>
      <c r="F25" s="127">
        <v>2834463</v>
      </c>
    </row>
    <row r="26" spans="1:7" ht="30" customHeight="1" x14ac:dyDescent="0.25">
      <c r="A26" s="154" t="s">
        <v>242</v>
      </c>
      <c r="B26" s="120">
        <v>0</v>
      </c>
      <c r="C26" s="121"/>
      <c r="D26" s="128">
        <v>248476</v>
      </c>
      <c r="E26" s="128">
        <v>282216</v>
      </c>
      <c r="F26" s="128">
        <v>21478</v>
      </c>
    </row>
    <row r="27" spans="1:7" x14ac:dyDescent="0.25">
      <c r="A27" s="147" t="s">
        <v>207</v>
      </c>
      <c r="B27" s="141">
        <f>B28</f>
        <v>0</v>
      </c>
      <c r="C27" s="141">
        <f t="shared" ref="C27:F27" si="6">C28</f>
        <v>6636</v>
      </c>
      <c r="D27" s="141">
        <f t="shared" si="6"/>
        <v>0</v>
      </c>
      <c r="E27" s="141">
        <f t="shared" si="6"/>
        <v>0</v>
      </c>
      <c r="F27" s="141">
        <f t="shared" si="6"/>
        <v>0</v>
      </c>
    </row>
    <row r="28" spans="1:7" x14ac:dyDescent="0.25">
      <c r="A28" s="150" t="s">
        <v>222</v>
      </c>
      <c r="B28" s="124">
        <v>0</v>
      </c>
      <c r="C28" s="9">
        <v>6636</v>
      </c>
      <c r="D28" s="9">
        <v>0</v>
      </c>
      <c r="E28" s="9">
        <v>0</v>
      </c>
      <c r="F28" s="10">
        <v>0</v>
      </c>
      <c r="G28" s="74"/>
    </row>
    <row r="29" spans="1:7" ht="69" customHeight="1" x14ac:dyDescent="0.25">
      <c r="A29" s="153"/>
      <c r="B29" s="84"/>
      <c r="C29" s="84"/>
      <c r="D29" s="84"/>
      <c r="E29" s="84"/>
      <c r="F29" s="85"/>
    </row>
    <row r="30" spans="1:7" ht="27" customHeight="1" x14ac:dyDescent="0.25">
      <c r="A30" s="158" t="s">
        <v>48</v>
      </c>
      <c r="B30" s="158"/>
      <c r="C30" s="158"/>
      <c r="D30" s="158"/>
      <c r="E30" s="158"/>
      <c r="F30" s="158"/>
    </row>
    <row r="31" spans="1:7" ht="18" x14ac:dyDescent="0.25">
      <c r="A31" s="4"/>
      <c r="B31" s="4"/>
      <c r="C31" s="4"/>
      <c r="D31" s="4"/>
      <c r="E31" s="5"/>
      <c r="F31" s="5"/>
    </row>
    <row r="32" spans="1:7" ht="25.5" x14ac:dyDescent="0.25">
      <c r="A32" s="138" t="s">
        <v>49</v>
      </c>
      <c r="B32" s="139" t="s">
        <v>31</v>
      </c>
      <c r="C32" s="140" t="s">
        <v>32</v>
      </c>
      <c r="D32" s="138" t="s">
        <v>29</v>
      </c>
      <c r="E32" s="138" t="s">
        <v>23</v>
      </c>
      <c r="F32" s="138" t="s">
        <v>30</v>
      </c>
    </row>
    <row r="33" spans="1:6" x14ac:dyDescent="0.25">
      <c r="A33" s="19" t="s">
        <v>209</v>
      </c>
      <c r="B33" s="135">
        <f>B35+B36</f>
        <v>3351570.35</v>
      </c>
      <c r="C33" s="135">
        <f t="shared" ref="C33:F33" si="7">C35+C36</f>
        <v>4011984.42</v>
      </c>
      <c r="D33" s="135">
        <f t="shared" si="7"/>
        <v>7492962</v>
      </c>
      <c r="E33" s="135">
        <f t="shared" si="7"/>
        <v>7623679</v>
      </c>
      <c r="F33" s="135">
        <f t="shared" si="7"/>
        <v>7373441</v>
      </c>
    </row>
    <row r="34" spans="1:6" x14ac:dyDescent="0.25">
      <c r="A34" s="23" t="s">
        <v>208</v>
      </c>
      <c r="B34" s="36"/>
      <c r="C34" s="132"/>
      <c r="D34" s="36"/>
      <c r="E34" s="36"/>
      <c r="F34" s="36"/>
    </row>
    <row r="35" spans="1:6" s="131" customFormat="1" x14ac:dyDescent="0.25">
      <c r="A35" s="151" t="s">
        <v>210</v>
      </c>
      <c r="B35" s="122">
        <v>0</v>
      </c>
      <c r="C35" s="122">
        <v>226862</v>
      </c>
      <c r="D35" s="122">
        <v>154930</v>
      </c>
      <c r="E35" s="122">
        <v>182410</v>
      </c>
      <c r="F35" s="130">
        <v>192910</v>
      </c>
    </row>
    <row r="36" spans="1:6" x14ac:dyDescent="0.25">
      <c r="A36" s="136" t="s">
        <v>1</v>
      </c>
      <c r="B36" s="137">
        <f>B37+B43+B53+B59+B65+B70+B51+B63</f>
        <v>3351570.35</v>
      </c>
      <c r="C36" s="137">
        <f>C37+C43+C53+C59+C65+C70+C51+C63</f>
        <v>3785122.42</v>
      </c>
      <c r="D36" s="137">
        <f>D37+D43+D53+D59+D65+D70+D51+D63</f>
        <v>7338032</v>
      </c>
      <c r="E36" s="137">
        <f>E37+E43+E53+E59+E65+E70+E51+E63</f>
        <v>7441269</v>
      </c>
      <c r="F36" s="137">
        <f>F37+F43+F53+F59+F65+F70+F51+F63</f>
        <v>7180531</v>
      </c>
    </row>
    <row r="37" spans="1:6" ht="15.75" customHeight="1" x14ac:dyDescent="0.25">
      <c r="A37" s="23" t="s">
        <v>233</v>
      </c>
      <c r="B37" s="76">
        <f>SUM(B38:B42)</f>
        <v>118683.35</v>
      </c>
      <c r="C37" s="76">
        <f>SUM(C38:C42)</f>
        <v>179154.07</v>
      </c>
      <c r="D37" s="119">
        <f>SUM(D38:D42)</f>
        <v>257857</v>
      </c>
      <c r="E37" s="119">
        <f>SUM(E38:E42)</f>
        <v>257857</v>
      </c>
      <c r="F37" s="119">
        <f>SUM(F38:F42)</f>
        <v>257857</v>
      </c>
    </row>
    <row r="38" spans="1:6" ht="25.5" x14ac:dyDescent="0.25">
      <c r="A38" s="77" t="s">
        <v>225</v>
      </c>
      <c r="B38" s="8">
        <v>28618.35</v>
      </c>
      <c r="C38" s="9">
        <v>89090</v>
      </c>
      <c r="D38" s="126">
        <v>89090</v>
      </c>
      <c r="E38" s="126">
        <v>89090</v>
      </c>
      <c r="F38" s="126">
        <v>89090</v>
      </c>
    </row>
    <row r="39" spans="1:6" x14ac:dyDescent="0.25">
      <c r="A39" s="134" t="s">
        <v>211</v>
      </c>
      <c r="B39" s="8"/>
      <c r="C39" s="9"/>
      <c r="D39" s="126"/>
      <c r="E39" s="126"/>
      <c r="F39" s="126"/>
    </row>
    <row r="40" spans="1:6" x14ac:dyDescent="0.25">
      <c r="A40" s="12" t="s">
        <v>230</v>
      </c>
      <c r="B40" s="8">
        <v>10129</v>
      </c>
      <c r="C40" s="9">
        <v>5308.51</v>
      </c>
      <c r="D40" s="9">
        <v>0</v>
      </c>
      <c r="E40" s="9">
        <v>0</v>
      </c>
      <c r="F40" s="9">
        <v>0</v>
      </c>
    </row>
    <row r="41" spans="1:6" x14ac:dyDescent="0.25">
      <c r="A41" s="12" t="s">
        <v>231</v>
      </c>
      <c r="B41" s="8">
        <v>44860</v>
      </c>
      <c r="C41" s="9">
        <v>39630</v>
      </c>
      <c r="D41" s="80">
        <v>117224</v>
      </c>
      <c r="E41" s="80">
        <v>117224</v>
      </c>
      <c r="F41" s="80">
        <v>117224</v>
      </c>
    </row>
    <row r="42" spans="1:6" x14ac:dyDescent="0.25">
      <c r="A42" s="77" t="s">
        <v>232</v>
      </c>
      <c r="B42" s="8">
        <v>35076</v>
      </c>
      <c r="C42" s="9">
        <v>45125.56</v>
      </c>
      <c r="D42" s="9">
        <v>51543</v>
      </c>
      <c r="E42" s="9">
        <v>51543</v>
      </c>
      <c r="F42" s="9">
        <v>51543</v>
      </c>
    </row>
    <row r="43" spans="1:6" x14ac:dyDescent="0.25">
      <c r="A43" s="23" t="s">
        <v>208</v>
      </c>
      <c r="B43" s="76">
        <f>SUM(B44:B50)</f>
        <v>484103</v>
      </c>
      <c r="C43" s="76">
        <f t="shared" ref="C43:F43" si="8">SUM(C44:C50)</f>
        <v>460643.39</v>
      </c>
      <c r="D43" s="76">
        <f t="shared" si="8"/>
        <v>510570</v>
      </c>
      <c r="E43" s="76">
        <f t="shared" si="8"/>
        <v>483590</v>
      </c>
      <c r="F43" s="76">
        <f t="shared" si="8"/>
        <v>483590</v>
      </c>
    </row>
    <row r="44" spans="1:6" x14ac:dyDescent="0.25">
      <c r="A44" s="12" t="s">
        <v>230</v>
      </c>
      <c r="B44" s="8">
        <v>223359</v>
      </c>
      <c r="C44" s="9">
        <v>153189.5</v>
      </c>
      <c r="D44" s="9">
        <v>178435</v>
      </c>
      <c r="E44" s="9">
        <v>133857</v>
      </c>
      <c r="F44" s="10">
        <v>133857</v>
      </c>
    </row>
    <row r="45" spans="1:6" x14ac:dyDescent="0.25">
      <c r="A45" s="12" t="s">
        <v>231</v>
      </c>
      <c r="B45" s="8">
        <v>181890</v>
      </c>
      <c r="C45" s="9">
        <v>210022</v>
      </c>
      <c r="D45" s="9">
        <v>266276</v>
      </c>
      <c r="E45" s="9">
        <v>280276</v>
      </c>
      <c r="F45" s="10">
        <v>280276</v>
      </c>
    </row>
    <row r="46" spans="1:6" x14ac:dyDescent="0.25">
      <c r="A46" s="12" t="s">
        <v>234</v>
      </c>
      <c r="B46" s="8">
        <v>43631</v>
      </c>
      <c r="C46" s="9">
        <v>44579</v>
      </c>
      <c r="D46" s="9">
        <v>46700</v>
      </c>
      <c r="E46" s="9">
        <v>48000</v>
      </c>
      <c r="F46" s="10">
        <v>48000</v>
      </c>
    </row>
    <row r="47" spans="1:6" x14ac:dyDescent="0.25">
      <c r="A47" s="12" t="s">
        <v>235</v>
      </c>
      <c r="B47" s="8">
        <v>12900</v>
      </c>
      <c r="C47" s="9">
        <v>8500</v>
      </c>
      <c r="D47" s="9">
        <v>9500</v>
      </c>
      <c r="E47" s="9">
        <v>9500</v>
      </c>
      <c r="F47" s="10">
        <v>9500</v>
      </c>
    </row>
    <row r="48" spans="1:6" x14ac:dyDescent="0.25">
      <c r="A48" s="77" t="s">
        <v>232</v>
      </c>
      <c r="B48" s="8">
        <v>12163</v>
      </c>
      <c r="C48" s="9">
        <v>17917.490000000002</v>
      </c>
      <c r="D48" s="9">
        <v>9659</v>
      </c>
      <c r="E48" s="9">
        <v>11957</v>
      </c>
      <c r="F48" s="10">
        <v>11957</v>
      </c>
    </row>
    <row r="49" spans="1:6" x14ac:dyDescent="0.25">
      <c r="A49" s="12" t="s">
        <v>238</v>
      </c>
      <c r="B49" s="8">
        <v>985</v>
      </c>
      <c r="C49" s="9">
        <v>0</v>
      </c>
      <c r="D49" s="9">
        <v>0</v>
      </c>
      <c r="E49" s="9">
        <v>0</v>
      </c>
      <c r="F49" s="10">
        <v>0</v>
      </c>
    </row>
    <row r="50" spans="1:6" ht="25.5" x14ac:dyDescent="0.25">
      <c r="A50" s="77" t="s">
        <v>225</v>
      </c>
      <c r="B50" s="8">
        <v>9175</v>
      </c>
      <c r="C50" s="80">
        <v>26435.4</v>
      </c>
      <c r="D50" s="78"/>
      <c r="E50" s="78"/>
      <c r="F50" s="81"/>
    </row>
    <row r="51" spans="1:6" x14ac:dyDescent="0.25">
      <c r="A51" s="75" t="s">
        <v>212</v>
      </c>
      <c r="B51" s="76">
        <f>SUM(B52)</f>
        <v>0</v>
      </c>
      <c r="C51" s="76">
        <f>SUM(C52)</f>
        <v>6636</v>
      </c>
      <c r="D51" s="76">
        <f t="shared" ref="D51:F51" si="9">SUM(D52)</f>
        <v>0</v>
      </c>
      <c r="E51" s="76">
        <f t="shared" si="9"/>
        <v>0</v>
      </c>
      <c r="F51" s="76">
        <f t="shared" si="9"/>
        <v>0</v>
      </c>
    </row>
    <row r="52" spans="1:6" x14ac:dyDescent="0.25">
      <c r="A52" s="12" t="s">
        <v>230</v>
      </c>
      <c r="B52" s="8">
        <v>0</v>
      </c>
      <c r="C52" s="8">
        <v>6636</v>
      </c>
      <c r="D52" s="8">
        <v>0</v>
      </c>
      <c r="E52" s="8">
        <v>0</v>
      </c>
      <c r="F52" s="65">
        <v>0</v>
      </c>
    </row>
    <row r="53" spans="1:6" ht="25.5" x14ac:dyDescent="0.25">
      <c r="A53" s="11" t="s">
        <v>213</v>
      </c>
      <c r="B53" s="76">
        <f>SUM(B54:B58)</f>
        <v>2620038</v>
      </c>
      <c r="C53" s="76">
        <f>SUM(C54:C58)</f>
        <v>3051091.96</v>
      </c>
      <c r="D53" s="76">
        <f t="shared" ref="D53:F53" si="10">SUM(D54:D58)</f>
        <v>2806665</v>
      </c>
      <c r="E53" s="119">
        <f t="shared" si="10"/>
        <v>2893143</v>
      </c>
      <c r="F53" s="119">
        <f t="shared" si="10"/>
        <v>2893143</v>
      </c>
    </row>
    <row r="54" spans="1:6" x14ac:dyDescent="0.25">
      <c r="A54" s="15" t="s">
        <v>226</v>
      </c>
      <c r="B54" s="8">
        <v>1978356</v>
      </c>
      <c r="C54" s="9">
        <v>2104340.7799999998</v>
      </c>
      <c r="D54" s="9">
        <v>2356250</v>
      </c>
      <c r="E54" s="9">
        <v>2389000</v>
      </c>
      <c r="F54" s="9">
        <v>2389000</v>
      </c>
    </row>
    <row r="55" spans="1:6" x14ac:dyDescent="0.25">
      <c r="A55" s="15" t="s">
        <v>227</v>
      </c>
      <c r="B55" s="8">
        <v>104605</v>
      </c>
      <c r="C55" s="9">
        <v>92371</v>
      </c>
      <c r="D55" s="9">
        <v>130200</v>
      </c>
      <c r="E55" s="9">
        <v>131000</v>
      </c>
      <c r="F55" s="9">
        <v>131000</v>
      </c>
    </row>
    <row r="56" spans="1:6" x14ac:dyDescent="0.25">
      <c r="A56" s="15" t="s">
        <v>228</v>
      </c>
      <c r="B56" s="8">
        <v>298260</v>
      </c>
      <c r="C56" s="9">
        <v>338249.1</v>
      </c>
      <c r="D56" s="9">
        <v>320215</v>
      </c>
      <c r="E56" s="9">
        <v>324465</v>
      </c>
      <c r="F56" s="9">
        <v>324465</v>
      </c>
    </row>
    <row r="57" spans="1:6" x14ac:dyDescent="0.25">
      <c r="A57" s="61" t="s">
        <v>229</v>
      </c>
      <c r="B57" s="8">
        <v>38327</v>
      </c>
      <c r="C57" s="9">
        <v>41410</v>
      </c>
      <c r="D57" s="9">
        <v>0</v>
      </c>
      <c r="E57" s="9">
        <v>800</v>
      </c>
      <c r="F57" s="9">
        <v>800</v>
      </c>
    </row>
    <row r="58" spans="1:6" x14ac:dyDescent="0.25">
      <c r="A58" s="12" t="s">
        <v>230</v>
      </c>
      <c r="B58" s="8">
        <v>200490</v>
      </c>
      <c r="C58" s="9">
        <v>474721.08</v>
      </c>
      <c r="D58" s="9">
        <v>0</v>
      </c>
      <c r="E58" s="9">
        <v>47878</v>
      </c>
      <c r="F58" s="9">
        <v>47878</v>
      </c>
    </row>
    <row r="59" spans="1:6" ht="38.25" x14ac:dyDescent="0.25">
      <c r="A59" s="133" t="s">
        <v>214</v>
      </c>
      <c r="B59" s="76">
        <f>SUM(B60:B62)</f>
        <v>51432</v>
      </c>
      <c r="C59" s="76">
        <f>SUM(C60:C62)</f>
        <v>46453</v>
      </c>
      <c r="D59" s="76">
        <f>SUM(D60:D62)</f>
        <v>630000</v>
      </c>
      <c r="E59" s="76">
        <f t="shared" ref="E59:F59" si="11">SUM(E60:E62)</f>
        <v>635000</v>
      </c>
      <c r="F59" s="76">
        <f t="shared" si="11"/>
        <v>635000</v>
      </c>
    </row>
    <row r="60" spans="1:6" x14ac:dyDescent="0.25">
      <c r="A60" s="15" t="s">
        <v>228</v>
      </c>
      <c r="B60" s="8">
        <v>0</v>
      </c>
      <c r="C60" s="9">
        <v>0</v>
      </c>
      <c r="D60" s="9">
        <v>75535</v>
      </c>
      <c r="E60" s="9">
        <v>75535</v>
      </c>
      <c r="F60" s="9">
        <v>75535</v>
      </c>
    </row>
    <row r="61" spans="1:6" x14ac:dyDescent="0.25">
      <c r="A61" s="61" t="s">
        <v>229</v>
      </c>
      <c r="B61" s="8">
        <v>0</v>
      </c>
      <c r="C61" s="9">
        <v>0</v>
      </c>
      <c r="D61" s="9">
        <v>51200</v>
      </c>
      <c r="E61" s="9">
        <v>51200</v>
      </c>
      <c r="F61" s="9">
        <v>51200</v>
      </c>
    </row>
    <row r="62" spans="1:6" x14ac:dyDescent="0.25">
      <c r="A62" s="12" t="s">
        <v>230</v>
      </c>
      <c r="B62" s="8">
        <v>51432</v>
      </c>
      <c r="C62" s="9">
        <v>46453</v>
      </c>
      <c r="D62" s="9">
        <v>503265</v>
      </c>
      <c r="E62" s="9">
        <v>508265</v>
      </c>
      <c r="F62" s="9">
        <v>508265</v>
      </c>
    </row>
    <row r="63" spans="1:6" ht="39.75" customHeight="1" x14ac:dyDescent="0.25">
      <c r="A63" s="11" t="s">
        <v>236</v>
      </c>
      <c r="B63" s="119">
        <f>B64</f>
        <v>2809</v>
      </c>
      <c r="C63" s="119">
        <f>C64</f>
        <v>1327</v>
      </c>
      <c r="D63" s="119">
        <f t="shared" ref="D63:F63" si="12">D64</f>
        <v>0</v>
      </c>
      <c r="E63" s="119">
        <f t="shared" si="12"/>
        <v>0</v>
      </c>
      <c r="F63" s="119">
        <f t="shared" si="12"/>
        <v>0</v>
      </c>
    </row>
    <row r="64" spans="1:6" x14ac:dyDescent="0.25">
      <c r="A64" s="12" t="s">
        <v>231</v>
      </c>
      <c r="B64" s="8">
        <v>2809</v>
      </c>
      <c r="C64" s="124">
        <v>1327</v>
      </c>
      <c r="D64" s="124">
        <v>0</v>
      </c>
      <c r="E64" s="124">
        <v>0</v>
      </c>
      <c r="F64" s="124">
        <v>0</v>
      </c>
    </row>
    <row r="65" spans="1:6" x14ac:dyDescent="0.25">
      <c r="A65" s="37" t="s">
        <v>204</v>
      </c>
      <c r="B65" s="76">
        <f>SUM(B66:B69)</f>
        <v>74505</v>
      </c>
      <c r="C65" s="76">
        <f>SUM(C66:C69)</f>
        <v>19393.54</v>
      </c>
      <c r="D65" s="76">
        <f>SUM(D66:D69)</f>
        <v>50000</v>
      </c>
      <c r="E65" s="76">
        <f>SUM(E66:E69)</f>
        <v>55000</v>
      </c>
      <c r="F65" s="76">
        <f>SUM(F66:F69)</f>
        <v>55000</v>
      </c>
    </row>
    <row r="66" spans="1:6" x14ac:dyDescent="0.25">
      <c r="A66" s="15" t="s">
        <v>226</v>
      </c>
      <c r="B66" s="8">
        <v>45020</v>
      </c>
      <c r="C66" s="9">
        <v>19393.54</v>
      </c>
      <c r="D66" s="124">
        <v>50000</v>
      </c>
      <c r="E66" s="124">
        <v>55000</v>
      </c>
      <c r="F66" s="129">
        <v>55000</v>
      </c>
    </row>
    <row r="67" spans="1:6" x14ac:dyDescent="0.25">
      <c r="A67" s="15" t="s">
        <v>228</v>
      </c>
      <c r="B67" s="8">
        <v>7779</v>
      </c>
      <c r="C67" s="9">
        <v>0</v>
      </c>
      <c r="D67" s="9">
        <v>0</v>
      </c>
      <c r="E67" s="9">
        <v>0</v>
      </c>
      <c r="F67" s="9">
        <v>0</v>
      </c>
    </row>
    <row r="68" spans="1:6" x14ac:dyDescent="0.25">
      <c r="A68" s="12" t="s">
        <v>235</v>
      </c>
      <c r="B68" s="8">
        <v>875</v>
      </c>
      <c r="C68" s="9">
        <v>0</v>
      </c>
      <c r="D68" s="9">
        <v>0</v>
      </c>
      <c r="E68" s="9">
        <v>0</v>
      </c>
      <c r="F68" s="9">
        <v>0</v>
      </c>
    </row>
    <row r="69" spans="1:6" x14ac:dyDescent="0.25">
      <c r="A69" s="77" t="s">
        <v>232</v>
      </c>
      <c r="B69" s="8">
        <v>20831</v>
      </c>
      <c r="C69" s="9">
        <v>0</v>
      </c>
      <c r="D69" s="9">
        <v>0</v>
      </c>
      <c r="E69" s="9">
        <v>0</v>
      </c>
      <c r="F69" s="9">
        <v>0</v>
      </c>
    </row>
    <row r="70" spans="1:6" x14ac:dyDescent="0.25">
      <c r="A70" s="37" t="s">
        <v>205</v>
      </c>
      <c r="B70" s="76">
        <f t="shared" ref="B70" si="13">SUM(B71:B73)</f>
        <v>0</v>
      </c>
      <c r="C70" s="76">
        <f>SUM(C71:C73)</f>
        <v>20423.46</v>
      </c>
      <c r="D70" s="76">
        <f>SUM(D71:D73)</f>
        <v>3082940</v>
      </c>
      <c r="E70" s="76">
        <f t="shared" ref="E70:F70" si="14">SUM(E71:E73)</f>
        <v>3116679</v>
      </c>
      <c r="F70" s="76">
        <f t="shared" si="14"/>
        <v>2855941</v>
      </c>
    </row>
    <row r="71" spans="1:6" x14ac:dyDescent="0.25">
      <c r="A71" s="15" t="s">
        <v>226</v>
      </c>
      <c r="B71" s="8">
        <v>0</v>
      </c>
      <c r="C71" s="8">
        <v>20423.46</v>
      </c>
      <c r="D71" s="8">
        <v>0</v>
      </c>
      <c r="E71" s="8">
        <v>0</v>
      </c>
      <c r="F71" s="8">
        <v>0</v>
      </c>
    </row>
    <row r="72" spans="1:6" ht="25.5" x14ac:dyDescent="0.25">
      <c r="A72" s="77" t="s">
        <v>237</v>
      </c>
      <c r="B72" s="125">
        <v>0</v>
      </c>
      <c r="C72" s="125">
        <v>0</v>
      </c>
      <c r="D72" s="126">
        <v>248476</v>
      </c>
      <c r="E72" s="126">
        <v>282216</v>
      </c>
      <c r="F72" s="127">
        <v>21478</v>
      </c>
    </row>
    <row r="73" spans="1:6" ht="25.5" x14ac:dyDescent="0.25">
      <c r="A73" s="77" t="s">
        <v>225</v>
      </c>
      <c r="B73" s="125">
        <v>0</v>
      </c>
      <c r="C73" s="125">
        <v>0</v>
      </c>
      <c r="D73" s="126">
        <v>2834464</v>
      </c>
      <c r="E73" s="126">
        <v>2834463</v>
      </c>
      <c r="F73" s="127">
        <v>2834463</v>
      </c>
    </row>
    <row r="74" spans="1:6" x14ac:dyDescent="0.25">
      <c r="A74" s="182"/>
      <c r="B74" s="183"/>
      <c r="C74" s="183"/>
      <c r="D74" s="183"/>
      <c r="E74" s="183"/>
      <c r="F74" s="184"/>
    </row>
  </sheetData>
  <mergeCells count="6">
    <mergeCell ref="A74:F74"/>
    <mergeCell ref="A1:F1"/>
    <mergeCell ref="A3:F3"/>
    <mergeCell ref="A5:F5"/>
    <mergeCell ref="A7:F7"/>
    <mergeCell ref="A30:F30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3"/>
  <sheetViews>
    <sheetView workbookViewId="0">
      <selection activeCell="F28" sqref="F28"/>
    </sheetView>
  </sheetViews>
  <sheetFormatPr defaultRowHeight="15" x14ac:dyDescent="0.25"/>
  <cols>
    <col min="1" max="1" width="30.7109375" customWidth="1"/>
    <col min="2" max="2" width="16.7109375" customWidth="1"/>
    <col min="3" max="3" width="13.42578125" customWidth="1"/>
    <col min="4" max="4" width="15.7109375" customWidth="1"/>
    <col min="5" max="5" width="16.28515625" customWidth="1"/>
    <col min="6" max="6" width="15.5703125" customWidth="1"/>
  </cols>
  <sheetData>
    <row r="1" spans="1:6" ht="54.75" customHeight="1" x14ac:dyDescent="0.25">
      <c r="A1" s="158" t="s">
        <v>28</v>
      </c>
      <c r="B1" s="158"/>
      <c r="C1" s="158"/>
      <c r="D1" s="158"/>
      <c r="E1" s="158"/>
      <c r="F1" s="158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158" t="s">
        <v>17</v>
      </c>
      <c r="B3" s="158"/>
      <c r="C3" s="158"/>
      <c r="D3" s="158"/>
      <c r="E3" s="159"/>
      <c r="F3" s="159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58" t="s">
        <v>4</v>
      </c>
      <c r="B5" s="160"/>
      <c r="C5" s="160"/>
      <c r="D5" s="160"/>
      <c r="E5" s="160"/>
      <c r="F5" s="160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158" t="s">
        <v>13</v>
      </c>
      <c r="B7" s="181"/>
      <c r="C7" s="181"/>
      <c r="D7" s="181"/>
      <c r="E7" s="181"/>
      <c r="F7" s="181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138" t="s">
        <v>49</v>
      </c>
      <c r="B9" s="139" t="s">
        <v>31</v>
      </c>
      <c r="C9" s="138" t="s">
        <v>32</v>
      </c>
      <c r="D9" s="138" t="s">
        <v>29</v>
      </c>
      <c r="E9" s="138" t="s">
        <v>23</v>
      </c>
      <c r="F9" s="138" t="s">
        <v>30</v>
      </c>
    </row>
    <row r="10" spans="1:6" ht="15.75" customHeight="1" x14ac:dyDescent="0.25">
      <c r="A10" s="71" t="s">
        <v>14</v>
      </c>
      <c r="B10" s="72">
        <v>3351570</v>
      </c>
      <c r="C10" s="67">
        <v>3785122</v>
      </c>
      <c r="D10" s="67">
        <v>7338032</v>
      </c>
      <c r="E10" s="67">
        <v>7441269</v>
      </c>
      <c r="F10" s="67">
        <v>7180531</v>
      </c>
    </row>
    <row r="11" spans="1:6" ht="15.75" customHeight="1" x14ac:dyDescent="0.25">
      <c r="A11" s="70" t="s">
        <v>75</v>
      </c>
      <c r="B11" s="73">
        <v>3351570</v>
      </c>
      <c r="C11" s="69">
        <v>3785122</v>
      </c>
      <c r="D11" s="69">
        <v>7338032</v>
      </c>
      <c r="E11" s="69">
        <v>7441269</v>
      </c>
      <c r="F11" s="69">
        <v>7180531</v>
      </c>
    </row>
    <row r="12" spans="1:6" x14ac:dyDescent="0.25">
      <c r="A12" s="146" t="s">
        <v>76</v>
      </c>
      <c r="B12" s="64">
        <v>3351570</v>
      </c>
      <c r="C12" s="68">
        <v>3785122</v>
      </c>
      <c r="D12" s="68">
        <v>7338032</v>
      </c>
      <c r="E12" s="68">
        <v>7441269</v>
      </c>
      <c r="F12" s="68">
        <v>7180531</v>
      </c>
    </row>
    <row r="13" spans="1:6" x14ac:dyDescent="0.25">
      <c r="A13" s="16" t="s">
        <v>77</v>
      </c>
      <c r="B13" s="8">
        <v>3351570</v>
      </c>
      <c r="C13" s="9">
        <v>3785122</v>
      </c>
      <c r="D13" s="9">
        <v>7338032</v>
      </c>
      <c r="E13" s="9">
        <v>7441269</v>
      </c>
      <c r="F13" s="9">
        <v>7180531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4"/>
  <sheetViews>
    <sheetView workbookViewId="0">
      <selection activeCell="F27" sqref="F2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58" t="s">
        <v>28</v>
      </c>
      <c r="B1" s="158"/>
      <c r="C1" s="158"/>
      <c r="D1" s="158"/>
      <c r="E1" s="158"/>
      <c r="F1" s="158"/>
      <c r="G1" s="158"/>
      <c r="H1" s="158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58" t="s">
        <v>17</v>
      </c>
      <c r="B3" s="158"/>
      <c r="C3" s="158"/>
      <c r="D3" s="158"/>
      <c r="E3" s="158"/>
      <c r="F3" s="158"/>
      <c r="G3" s="158"/>
      <c r="H3" s="158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58" t="s">
        <v>54</v>
      </c>
      <c r="B5" s="158"/>
      <c r="C5" s="158"/>
      <c r="D5" s="158"/>
      <c r="E5" s="158"/>
      <c r="F5" s="158"/>
      <c r="G5" s="158"/>
      <c r="H5" s="158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19" t="s">
        <v>5</v>
      </c>
      <c r="B7" s="18" t="s">
        <v>6</v>
      </c>
      <c r="C7" s="18" t="s">
        <v>27</v>
      </c>
      <c r="D7" s="18" t="s">
        <v>31</v>
      </c>
      <c r="E7" s="19" t="s">
        <v>32</v>
      </c>
      <c r="F7" s="19" t="s">
        <v>29</v>
      </c>
      <c r="G7" s="19" t="s">
        <v>23</v>
      </c>
      <c r="H7" s="19" t="s">
        <v>30</v>
      </c>
    </row>
    <row r="8" spans="1:8" x14ac:dyDescent="0.25">
      <c r="A8" s="35"/>
      <c r="B8" s="36"/>
      <c r="C8" s="34" t="s">
        <v>56</v>
      </c>
      <c r="D8" s="36"/>
      <c r="E8" s="35"/>
      <c r="F8" s="35"/>
      <c r="G8" s="35"/>
      <c r="H8" s="35"/>
    </row>
    <row r="9" spans="1:8" ht="25.5" x14ac:dyDescent="0.25">
      <c r="A9" s="11">
        <v>8</v>
      </c>
      <c r="B9" s="11"/>
      <c r="C9" s="11" t="s">
        <v>15</v>
      </c>
      <c r="D9" s="8"/>
      <c r="E9" s="9"/>
      <c r="F9" s="9"/>
      <c r="G9" s="9"/>
      <c r="H9" s="9"/>
    </row>
    <row r="10" spans="1:8" x14ac:dyDescent="0.25">
      <c r="A10" s="11"/>
      <c r="B10" s="15">
        <v>84</v>
      </c>
      <c r="C10" s="15" t="s">
        <v>19</v>
      </c>
      <c r="D10" s="8"/>
      <c r="E10" s="9"/>
      <c r="F10" s="9"/>
      <c r="G10" s="9"/>
      <c r="H10" s="9"/>
    </row>
    <row r="11" spans="1:8" x14ac:dyDescent="0.25">
      <c r="A11" s="11"/>
      <c r="B11" s="15"/>
      <c r="C11" s="38"/>
      <c r="D11" s="8"/>
      <c r="E11" s="9"/>
      <c r="F11" s="9"/>
      <c r="G11" s="9"/>
      <c r="H11" s="9"/>
    </row>
    <row r="12" spans="1:8" x14ac:dyDescent="0.25">
      <c r="A12" s="11"/>
      <c r="B12" s="15"/>
      <c r="C12" s="34" t="s">
        <v>59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4"/>
      <c r="C13" s="23" t="s">
        <v>16</v>
      </c>
      <c r="D13" s="8"/>
      <c r="E13" s="9"/>
      <c r="F13" s="9"/>
      <c r="G13" s="9"/>
      <c r="H13" s="9"/>
    </row>
    <row r="14" spans="1:8" ht="25.5" x14ac:dyDescent="0.25">
      <c r="A14" s="15"/>
      <c r="B14" s="15">
        <v>54</v>
      </c>
      <c r="C14" s="24" t="s">
        <v>20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6"/>
  <sheetViews>
    <sheetView workbookViewId="0">
      <selection activeCell="F27" sqref="F27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58" t="s">
        <v>28</v>
      </c>
      <c r="B1" s="158"/>
      <c r="C1" s="158"/>
      <c r="D1" s="158"/>
      <c r="E1" s="158"/>
      <c r="F1" s="158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158" t="s">
        <v>17</v>
      </c>
      <c r="B3" s="158"/>
      <c r="C3" s="158"/>
      <c r="D3" s="158"/>
      <c r="E3" s="158"/>
      <c r="F3" s="158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58" t="s">
        <v>55</v>
      </c>
      <c r="B5" s="158"/>
      <c r="C5" s="158"/>
      <c r="D5" s="158"/>
      <c r="E5" s="158"/>
      <c r="F5" s="158"/>
    </row>
    <row r="6" spans="1:6" ht="18" x14ac:dyDescent="0.25">
      <c r="A6" s="4"/>
      <c r="B6" s="4"/>
      <c r="C6" s="4"/>
      <c r="D6" s="4"/>
      <c r="E6" s="5"/>
      <c r="F6" s="5"/>
    </row>
    <row r="7" spans="1:6" ht="25.5" x14ac:dyDescent="0.25">
      <c r="A7" s="18" t="s">
        <v>49</v>
      </c>
      <c r="B7" s="18" t="s">
        <v>31</v>
      </c>
      <c r="C7" s="19" t="s">
        <v>32</v>
      </c>
      <c r="D7" s="19" t="s">
        <v>29</v>
      </c>
      <c r="E7" s="19" t="s">
        <v>23</v>
      </c>
      <c r="F7" s="19" t="s">
        <v>30</v>
      </c>
    </row>
    <row r="8" spans="1:6" x14ac:dyDescent="0.25">
      <c r="A8" s="11" t="s">
        <v>56</v>
      </c>
      <c r="B8" s="8"/>
      <c r="C8" s="9"/>
      <c r="D8" s="9"/>
      <c r="E8" s="9"/>
      <c r="F8" s="9"/>
    </row>
    <row r="9" spans="1:6" ht="25.5" x14ac:dyDescent="0.25">
      <c r="A9" s="11" t="s">
        <v>57</v>
      </c>
      <c r="B9" s="8"/>
      <c r="C9" s="9"/>
      <c r="D9" s="9"/>
      <c r="E9" s="9"/>
      <c r="F9" s="9"/>
    </row>
    <row r="10" spans="1:6" ht="25.5" x14ac:dyDescent="0.25">
      <c r="A10" s="17" t="s">
        <v>58</v>
      </c>
      <c r="B10" s="8"/>
      <c r="C10" s="9"/>
      <c r="D10" s="9"/>
      <c r="E10" s="9"/>
      <c r="F10" s="9"/>
    </row>
    <row r="11" spans="1:6" x14ac:dyDescent="0.25">
      <c r="A11" s="17"/>
      <c r="B11" s="8"/>
      <c r="C11" s="9"/>
      <c r="D11" s="9"/>
      <c r="E11" s="9"/>
      <c r="F11" s="9"/>
    </row>
    <row r="12" spans="1:6" x14ac:dyDescent="0.25">
      <c r="A12" s="11" t="s">
        <v>59</v>
      </c>
      <c r="B12" s="8"/>
      <c r="C12" s="9"/>
      <c r="D12" s="9"/>
      <c r="E12" s="9"/>
      <c r="F12" s="9"/>
    </row>
    <row r="13" spans="1:6" x14ac:dyDescent="0.25">
      <c r="A13" s="23" t="s">
        <v>50</v>
      </c>
      <c r="B13" s="8"/>
      <c r="C13" s="9"/>
      <c r="D13" s="9"/>
      <c r="E13" s="9"/>
      <c r="F13" s="9"/>
    </row>
    <row r="14" spans="1:6" x14ac:dyDescent="0.25">
      <c r="A14" s="13" t="s">
        <v>51</v>
      </c>
      <c r="B14" s="8"/>
      <c r="C14" s="9"/>
      <c r="D14" s="9"/>
      <c r="E14" s="9"/>
      <c r="F14" s="10"/>
    </row>
    <row r="15" spans="1:6" x14ac:dyDescent="0.25">
      <c r="A15" s="23" t="s">
        <v>52</v>
      </c>
      <c r="B15" s="8"/>
      <c r="C15" s="9"/>
      <c r="D15" s="9"/>
      <c r="E15" s="9"/>
      <c r="F15" s="10"/>
    </row>
    <row r="16" spans="1:6" x14ac:dyDescent="0.25">
      <c r="A16" s="13" t="s">
        <v>53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2"/>
  <sheetViews>
    <sheetView topLeftCell="A43" workbookViewId="0">
      <selection activeCell="F65" sqref="F65"/>
    </sheetView>
  </sheetViews>
  <sheetFormatPr defaultRowHeight="15" x14ac:dyDescent="0.25"/>
  <cols>
    <col min="1" max="1" width="17.28515625" customWidth="1"/>
    <col min="3" max="3" width="40.28515625" customWidth="1"/>
    <col min="4" max="4" width="16.85546875" style="109" customWidth="1"/>
    <col min="5" max="5" width="22.140625" style="109" customWidth="1"/>
    <col min="6" max="6" width="19.7109375" customWidth="1"/>
    <col min="7" max="7" width="20.140625" customWidth="1"/>
    <col min="8" max="8" width="18.85546875" customWidth="1"/>
    <col min="9" max="9" width="16.42578125" customWidth="1"/>
  </cols>
  <sheetData>
    <row r="1" spans="1:11" ht="42" customHeight="1" x14ac:dyDescent="0.25">
      <c r="A1" s="158" t="s">
        <v>28</v>
      </c>
      <c r="B1" s="158"/>
      <c r="C1" s="158"/>
      <c r="D1" s="158"/>
      <c r="E1" s="158"/>
      <c r="F1" s="158"/>
      <c r="G1" s="158"/>
      <c r="H1" s="158"/>
      <c r="I1" s="86"/>
      <c r="J1" s="86"/>
      <c r="K1" s="86"/>
    </row>
    <row r="2" spans="1:11" ht="18" x14ac:dyDescent="0.25">
      <c r="A2" s="4"/>
      <c r="B2" s="4"/>
      <c r="C2" s="4"/>
      <c r="D2" s="5"/>
      <c r="E2" s="5"/>
    </row>
    <row r="3" spans="1:11" ht="18" customHeight="1" x14ac:dyDescent="0.25">
      <c r="A3" s="175" t="s">
        <v>197</v>
      </c>
      <c r="B3" s="175"/>
      <c r="C3" s="175"/>
      <c r="D3" s="175"/>
      <c r="E3" s="175"/>
      <c r="F3" s="175"/>
      <c r="G3" s="175"/>
      <c r="H3" s="175"/>
      <c r="I3" s="87"/>
      <c r="J3" s="87"/>
      <c r="K3" s="87"/>
    </row>
    <row r="4" spans="1:11" ht="18" x14ac:dyDescent="0.25">
      <c r="A4" s="4"/>
      <c r="B4" s="4"/>
      <c r="C4" s="4"/>
      <c r="D4" s="5"/>
      <c r="E4" s="5"/>
    </row>
    <row r="5" spans="1:11" ht="25.5" customHeight="1" x14ac:dyDescent="0.25">
      <c r="A5" s="88" t="s">
        <v>199</v>
      </c>
      <c r="B5" s="88" t="s">
        <v>200</v>
      </c>
      <c r="C5" s="18" t="s">
        <v>198</v>
      </c>
      <c r="D5" s="18" t="s">
        <v>31</v>
      </c>
      <c r="E5" s="19" t="s">
        <v>32</v>
      </c>
      <c r="F5" s="19" t="s">
        <v>29</v>
      </c>
      <c r="G5" s="19" t="s">
        <v>23</v>
      </c>
      <c r="H5" s="19" t="s">
        <v>30</v>
      </c>
    </row>
    <row r="6" spans="1:11" ht="30.75" customHeight="1" x14ac:dyDescent="0.25">
      <c r="A6" s="105"/>
      <c r="B6" s="106" t="s">
        <v>185</v>
      </c>
      <c r="C6" s="107" t="s">
        <v>186</v>
      </c>
      <c r="D6" s="110">
        <f t="shared" ref="D6:E6" si="0">D7+D9</f>
        <v>3351570.32</v>
      </c>
      <c r="E6" s="110">
        <f t="shared" si="0"/>
        <v>4011984.73</v>
      </c>
      <c r="F6" s="108">
        <f>F7+F9</f>
        <v>7492962</v>
      </c>
      <c r="G6" s="108">
        <f t="shared" ref="G6:H6" si="1">G7+G9</f>
        <v>7623679</v>
      </c>
      <c r="H6" s="108">
        <f t="shared" si="1"/>
        <v>7373441</v>
      </c>
      <c r="J6" s="89"/>
      <c r="K6" s="89"/>
    </row>
    <row r="7" spans="1:11" ht="17.25" customHeight="1" x14ac:dyDescent="0.25">
      <c r="A7" s="93" t="s">
        <v>92</v>
      </c>
      <c r="B7" s="94" t="s">
        <v>125</v>
      </c>
      <c r="C7" s="94" t="s">
        <v>126</v>
      </c>
      <c r="D7" s="111">
        <f t="shared" ref="D7:E7" si="2">D8</f>
        <v>0</v>
      </c>
      <c r="E7" s="111">
        <f t="shared" si="2"/>
        <v>226862</v>
      </c>
      <c r="F7" s="95">
        <f>F8</f>
        <v>154930</v>
      </c>
      <c r="G7" s="95">
        <f t="shared" ref="G7:H7" si="3">G8</f>
        <v>182410</v>
      </c>
      <c r="H7" s="95">
        <f t="shared" si="3"/>
        <v>192910</v>
      </c>
    </row>
    <row r="8" spans="1:11" ht="19.5" customHeight="1" x14ac:dyDescent="0.25">
      <c r="A8" s="90" t="s">
        <v>187</v>
      </c>
      <c r="B8" s="91" t="s">
        <v>188</v>
      </c>
      <c r="C8" s="91" t="s">
        <v>203</v>
      </c>
      <c r="D8" s="116"/>
      <c r="E8" s="116">
        <v>226862</v>
      </c>
      <c r="F8" s="117">
        <v>154930</v>
      </c>
      <c r="G8" s="117">
        <v>182410</v>
      </c>
      <c r="H8" s="117">
        <v>192910</v>
      </c>
    </row>
    <row r="9" spans="1:11" ht="22.5" customHeight="1" x14ac:dyDescent="0.25">
      <c r="A9" s="99" t="s">
        <v>189</v>
      </c>
      <c r="B9" s="100" t="s">
        <v>190</v>
      </c>
      <c r="C9" s="100" t="s">
        <v>191</v>
      </c>
      <c r="D9" s="113">
        <f t="shared" ref="D9:E9" si="4">D10+D23</f>
        <v>3351570.32</v>
      </c>
      <c r="E9" s="113">
        <f t="shared" si="4"/>
        <v>3785122.73</v>
      </c>
      <c r="F9" s="101">
        <f>F10+F23</f>
        <v>7338032</v>
      </c>
      <c r="G9" s="101">
        <f t="shared" ref="G9:H9" si="5">G10+G23</f>
        <v>7441269</v>
      </c>
      <c r="H9" s="101">
        <f t="shared" si="5"/>
        <v>7180531</v>
      </c>
    </row>
    <row r="10" spans="1:11" ht="22.5" customHeight="1" x14ac:dyDescent="0.25">
      <c r="A10" s="102" t="s">
        <v>101</v>
      </c>
      <c r="B10" s="103" t="s">
        <v>192</v>
      </c>
      <c r="C10" s="103" t="s">
        <v>83</v>
      </c>
      <c r="D10" s="114">
        <f t="shared" ref="D10:E10" si="6">D11+D16+D19</f>
        <v>90064.76999999999</v>
      </c>
      <c r="E10" s="114">
        <f t="shared" si="6"/>
        <v>90064.77</v>
      </c>
      <c r="F10" s="104">
        <f>F11+F16+F19</f>
        <v>168767</v>
      </c>
      <c r="G10" s="104">
        <f t="shared" ref="G10:H10" si="7">G11+G16+G19</f>
        <v>168767</v>
      </c>
      <c r="H10" s="104">
        <f t="shared" si="7"/>
        <v>168767</v>
      </c>
    </row>
    <row r="11" spans="1:11" ht="15" customHeight="1" x14ac:dyDescent="0.25">
      <c r="A11" s="96" t="s">
        <v>104</v>
      </c>
      <c r="B11" s="97" t="s">
        <v>193</v>
      </c>
      <c r="C11" s="97" t="s">
        <v>84</v>
      </c>
      <c r="D11" s="115">
        <f t="shared" ref="D11:E11" si="8">D12</f>
        <v>37825.040000000001</v>
      </c>
      <c r="E11" s="115">
        <f t="shared" si="8"/>
        <v>26215.14</v>
      </c>
      <c r="F11" s="98">
        <f>F12</f>
        <v>98500</v>
      </c>
      <c r="G11" s="98">
        <f t="shared" ref="G11:H11" si="9">G12</f>
        <v>98500</v>
      </c>
      <c r="H11" s="98">
        <f t="shared" si="9"/>
        <v>98500</v>
      </c>
    </row>
    <row r="12" spans="1:11" ht="15" customHeight="1" x14ac:dyDescent="0.25">
      <c r="A12" s="93" t="s">
        <v>92</v>
      </c>
      <c r="B12" s="94" t="s">
        <v>85</v>
      </c>
      <c r="C12" s="94" t="s">
        <v>86</v>
      </c>
      <c r="D12" s="111">
        <f t="shared" ref="D12:E12" si="10">SUM(D13:D15)</f>
        <v>37825.040000000001</v>
      </c>
      <c r="E12" s="111">
        <f t="shared" si="10"/>
        <v>26215.14</v>
      </c>
      <c r="F12" s="95">
        <f>SUM(F13:F15)</f>
        <v>98500</v>
      </c>
      <c r="G12" s="95">
        <f t="shared" ref="G12:H12" si="11">SUM(G13:G15)</f>
        <v>98500</v>
      </c>
      <c r="H12" s="95">
        <f t="shared" si="11"/>
        <v>98500</v>
      </c>
    </row>
    <row r="13" spans="1:11" ht="15" customHeight="1" x14ac:dyDescent="0.25">
      <c r="A13" s="90" t="s">
        <v>194</v>
      </c>
      <c r="B13" s="91" t="s">
        <v>122</v>
      </c>
      <c r="C13" s="91" t="s">
        <v>87</v>
      </c>
      <c r="D13" s="112">
        <v>0</v>
      </c>
      <c r="E13" s="112"/>
      <c r="F13" s="92">
        <v>0</v>
      </c>
      <c r="G13" s="92">
        <v>0</v>
      </c>
      <c r="H13" s="92">
        <v>0</v>
      </c>
    </row>
    <row r="14" spans="1:11" ht="15" customHeight="1" x14ac:dyDescent="0.25">
      <c r="A14" s="90" t="s">
        <v>195</v>
      </c>
      <c r="B14" s="91" t="s">
        <v>122</v>
      </c>
      <c r="C14" s="91" t="s">
        <v>87</v>
      </c>
      <c r="D14" s="112">
        <v>10129.24</v>
      </c>
      <c r="E14" s="112">
        <v>5308.91</v>
      </c>
      <c r="F14" s="92">
        <v>0</v>
      </c>
      <c r="G14" s="92">
        <v>0</v>
      </c>
      <c r="H14" s="92">
        <v>0</v>
      </c>
    </row>
    <row r="15" spans="1:11" ht="15" customHeight="1" x14ac:dyDescent="0.25">
      <c r="A15" s="90" t="s">
        <v>196</v>
      </c>
      <c r="B15" s="91" t="s">
        <v>99</v>
      </c>
      <c r="C15" s="91" t="s">
        <v>88</v>
      </c>
      <c r="D15" s="112">
        <v>27695.8</v>
      </c>
      <c r="E15" s="112">
        <v>20906.23</v>
      </c>
      <c r="F15" s="155">
        <v>98500</v>
      </c>
      <c r="G15" s="155">
        <v>98500</v>
      </c>
      <c r="H15" s="155">
        <v>98500</v>
      </c>
    </row>
    <row r="16" spans="1:11" ht="22.5" customHeight="1" x14ac:dyDescent="0.25">
      <c r="A16" s="96" t="s">
        <v>89</v>
      </c>
      <c r="B16" s="97" t="s">
        <v>90</v>
      </c>
      <c r="C16" s="97" t="s">
        <v>91</v>
      </c>
      <c r="D16" s="115">
        <f t="shared" ref="D16:E16" si="12">D17</f>
        <v>32681.85</v>
      </c>
      <c r="E16" s="115">
        <f t="shared" si="12"/>
        <v>42471.3</v>
      </c>
      <c r="F16" s="98">
        <f>F17</f>
        <v>36543</v>
      </c>
      <c r="G16" s="98">
        <f t="shared" ref="G16:H16" si="13">G17</f>
        <v>36543</v>
      </c>
      <c r="H16" s="98">
        <f t="shared" si="13"/>
        <v>36543</v>
      </c>
    </row>
    <row r="17" spans="1:8" ht="15" customHeight="1" x14ac:dyDescent="0.25">
      <c r="A17" s="93" t="s">
        <v>92</v>
      </c>
      <c r="B17" s="94" t="s">
        <v>85</v>
      </c>
      <c r="C17" s="94" t="s">
        <v>86</v>
      </c>
      <c r="D17" s="111">
        <f t="shared" ref="D17:E17" si="14">SUM(D18)</f>
        <v>32681.85</v>
      </c>
      <c r="E17" s="111">
        <f t="shared" si="14"/>
        <v>42471.3</v>
      </c>
      <c r="F17" s="95">
        <f>SUM(F18)</f>
        <v>36543</v>
      </c>
      <c r="G17" s="95">
        <f t="shared" ref="G17:H17" si="15">SUM(G18)</f>
        <v>36543</v>
      </c>
      <c r="H17" s="95">
        <f t="shared" si="15"/>
        <v>36543</v>
      </c>
    </row>
    <row r="18" spans="1:8" ht="15" customHeight="1" x14ac:dyDescent="0.25">
      <c r="A18" s="90" t="s">
        <v>93</v>
      </c>
      <c r="B18" s="91" t="s">
        <v>94</v>
      </c>
      <c r="C18" s="91" t="s">
        <v>95</v>
      </c>
      <c r="D18" s="112">
        <v>32681.85</v>
      </c>
      <c r="E18" s="112">
        <v>42471.3</v>
      </c>
      <c r="F18" s="155">
        <v>36543</v>
      </c>
      <c r="G18" s="155">
        <v>36543</v>
      </c>
      <c r="H18" s="155">
        <v>36543</v>
      </c>
    </row>
    <row r="19" spans="1:8" ht="22.5" customHeight="1" x14ac:dyDescent="0.25">
      <c r="A19" s="96" t="s">
        <v>89</v>
      </c>
      <c r="B19" s="97" t="s">
        <v>96</v>
      </c>
      <c r="C19" s="97" t="s">
        <v>97</v>
      </c>
      <c r="D19" s="115">
        <f t="shared" ref="D19:E19" si="16">D20</f>
        <v>19557.879999999997</v>
      </c>
      <c r="E19" s="115">
        <f t="shared" si="16"/>
        <v>21378.329999999998</v>
      </c>
      <c r="F19" s="98">
        <f>F20</f>
        <v>33724</v>
      </c>
      <c r="G19" s="98">
        <f t="shared" ref="G19:H19" si="17">G20</f>
        <v>33724</v>
      </c>
      <c r="H19" s="98">
        <f t="shared" si="17"/>
        <v>33724</v>
      </c>
    </row>
    <row r="20" spans="1:8" ht="15" customHeight="1" x14ac:dyDescent="0.25">
      <c r="A20" s="93" t="s">
        <v>92</v>
      </c>
      <c r="B20" s="94" t="s">
        <v>85</v>
      </c>
      <c r="C20" s="94" t="s">
        <v>86</v>
      </c>
      <c r="D20" s="111">
        <f t="shared" ref="D20:E20" si="18">SUM(D21:D22)</f>
        <v>19557.879999999997</v>
      </c>
      <c r="E20" s="111">
        <f t="shared" si="18"/>
        <v>21378.329999999998</v>
      </c>
      <c r="F20" s="95">
        <f>SUM(F21:F22)</f>
        <v>33724</v>
      </c>
      <c r="G20" s="95">
        <f t="shared" ref="G20:H20" si="19">SUM(G21:G22)</f>
        <v>33724</v>
      </c>
      <c r="H20" s="95">
        <f t="shared" si="19"/>
        <v>33724</v>
      </c>
    </row>
    <row r="21" spans="1:8" ht="15" customHeight="1" x14ac:dyDescent="0.25">
      <c r="A21" s="90" t="s">
        <v>98</v>
      </c>
      <c r="B21" s="91" t="s">
        <v>99</v>
      </c>
      <c r="C21" s="91" t="s">
        <v>88</v>
      </c>
      <c r="D21" s="112">
        <v>17163.55</v>
      </c>
      <c r="E21" s="112">
        <v>18723.87</v>
      </c>
      <c r="F21" s="92">
        <v>18724</v>
      </c>
      <c r="G21" s="92">
        <v>18724</v>
      </c>
      <c r="H21" s="92">
        <v>18724</v>
      </c>
    </row>
    <row r="22" spans="1:8" ht="15" customHeight="1" x14ac:dyDescent="0.25">
      <c r="A22" s="90" t="s">
        <v>100</v>
      </c>
      <c r="B22" s="91" t="s">
        <v>94</v>
      </c>
      <c r="C22" s="91" t="s">
        <v>95</v>
      </c>
      <c r="D22" s="112">
        <v>2394.33</v>
      </c>
      <c r="E22" s="112">
        <v>2654.46</v>
      </c>
      <c r="F22" s="155">
        <v>15000</v>
      </c>
      <c r="G22" s="155">
        <v>15000</v>
      </c>
      <c r="H22" s="155">
        <v>15000</v>
      </c>
    </row>
    <row r="23" spans="1:8" ht="29.25" customHeight="1" x14ac:dyDescent="0.25">
      <c r="A23" s="102" t="s">
        <v>101</v>
      </c>
      <c r="B23" s="103" t="s">
        <v>102</v>
      </c>
      <c r="C23" s="103" t="s">
        <v>103</v>
      </c>
      <c r="D23" s="114">
        <f t="shared" ref="D23" si="20">D24+D31+D54+D68</f>
        <v>3261505.55</v>
      </c>
      <c r="E23" s="104">
        <f>E24+E31+E54+E68</f>
        <v>3695057.96</v>
      </c>
      <c r="F23" s="104">
        <f>F24+F31+F54+F68</f>
        <v>7169265</v>
      </c>
      <c r="G23" s="104">
        <f t="shared" ref="G23:H23" si="21">G24+G31+G54+G68</f>
        <v>7272502</v>
      </c>
      <c r="H23" s="104">
        <f t="shared" si="21"/>
        <v>7011764</v>
      </c>
    </row>
    <row r="24" spans="1:8" ht="15" customHeight="1" x14ac:dyDescent="0.25">
      <c r="A24" s="96" t="s">
        <v>104</v>
      </c>
      <c r="B24" s="97" t="s">
        <v>105</v>
      </c>
      <c r="C24" s="97" t="s">
        <v>106</v>
      </c>
      <c r="D24" s="115">
        <f t="shared" ref="D24:E24" si="22">D25</f>
        <v>2620037.5699999998</v>
      </c>
      <c r="E24" s="115">
        <f t="shared" si="22"/>
        <v>3051091.96</v>
      </c>
      <c r="F24" s="98">
        <f>F25</f>
        <v>2806665</v>
      </c>
      <c r="G24" s="98">
        <f t="shared" ref="G24:H24" si="23">G25</f>
        <v>2893143</v>
      </c>
      <c r="H24" s="98">
        <f t="shared" si="23"/>
        <v>2893143</v>
      </c>
    </row>
    <row r="25" spans="1:8" ht="15" customHeight="1" x14ac:dyDescent="0.25">
      <c r="A25" s="93" t="s">
        <v>92</v>
      </c>
      <c r="B25" s="94" t="s">
        <v>107</v>
      </c>
      <c r="C25" s="94" t="s">
        <v>108</v>
      </c>
      <c r="D25" s="111">
        <f t="shared" ref="D25:E25" si="24">SUM(D26:D30)</f>
        <v>2620037.5699999998</v>
      </c>
      <c r="E25" s="111">
        <f t="shared" si="24"/>
        <v>3051091.96</v>
      </c>
      <c r="F25" s="95">
        <f>SUM(F26:F30)</f>
        <v>2806665</v>
      </c>
      <c r="G25" s="95">
        <f t="shared" ref="G25:H25" si="25">SUM(G26:G30)</f>
        <v>2893143</v>
      </c>
      <c r="H25" s="95">
        <f t="shared" si="25"/>
        <v>2893143</v>
      </c>
    </row>
    <row r="26" spans="1:8" ht="15" customHeight="1" x14ac:dyDescent="0.25">
      <c r="A26" s="90" t="s">
        <v>109</v>
      </c>
      <c r="B26" s="91" t="s">
        <v>110</v>
      </c>
      <c r="C26" s="91" t="s">
        <v>111</v>
      </c>
      <c r="D26" s="112">
        <v>1978355.79</v>
      </c>
      <c r="E26" s="112">
        <v>2104340.7799999998</v>
      </c>
      <c r="F26" s="92">
        <v>2356250</v>
      </c>
      <c r="G26" s="92">
        <v>2389000</v>
      </c>
      <c r="H26" s="92">
        <v>2389000</v>
      </c>
    </row>
    <row r="27" spans="1:8" ht="15" customHeight="1" x14ac:dyDescent="0.25">
      <c r="A27" s="90" t="s">
        <v>112</v>
      </c>
      <c r="B27" s="91" t="s">
        <v>113</v>
      </c>
      <c r="C27" s="91" t="s">
        <v>114</v>
      </c>
      <c r="D27" s="112">
        <v>104604.98</v>
      </c>
      <c r="E27" s="112">
        <v>92371</v>
      </c>
      <c r="F27" s="92">
        <v>130200</v>
      </c>
      <c r="G27" s="92">
        <v>131000</v>
      </c>
      <c r="H27" s="92">
        <v>131000</v>
      </c>
    </row>
    <row r="28" spans="1:8" ht="15" customHeight="1" x14ac:dyDescent="0.25">
      <c r="A28" s="90" t="s">
        <v>115</v>
      </c>
      <c r="B28" s="91" t="s">
        <v>116</v>
      </c>
      <c r="C28" s="91" t="s">
        <v>117</v>
      </c>
      <c r="D28" s="112">
        <v>298259.06</v>
      </c>
      <c r="E28" s="112">
        <v>338249.1</v>
      </c>
      <c r="F28" s="92">
        <v>320215</v>
      </c>
      <c r="G28" s="92">
        <v>324465</v>
      </c>
      <c r="H28" s="92">
        <v>324465</v>
      </c>
    </row>
    <row r="29" spans="1:8" ht="15" customHeight="1" x14ac:dyDescent="0.25">
      <c r="A29" s="90" t="s">
        <v>118</v>
      </c>
      <c r="B29" s="91" t="s">
        <v>119</v>
      </c>
      <c r="C29" s="91" t="s">
        <v>120</v>
      </c>
      <c r="D29" s="112">
        <v>38327.300000000003</v>
      </c>
      <c r="E29" s="112">
        <v>41410</v>
      </c>
      <c r="F29" s="92">
        <v>0</v>
      </c>
      <c r="G29" s="92">
        <v>800</v>
      </c>
      <c r="H29" s="92">
        <v>800</v>
      </c>
    </row>
    <row r="30" spans="1:8" ht="15" customHeight="1" x14ac:dyDescent="0.25">
      <c r="A30" s="90" t="s">
        <v>121</v>
      </c>
      <c r="B30" s="91" t="s">
        <v>122</v>
      </c>
      <c r="C30" s="91" t="s">
        <v>87</v>
      </c>
      <c r="D30" s="112">
        <v>200490.44</v>
      </c>
      <c r="E30" s="112">
        <v>474721.08</v>
      </c>
      <c r="F30" s="92">
        <v>0</v>
      </c>
      <c r="G30" s="92">
        <v>47878</v>
      </c>
      <c r="H30" s="92">
        <v>47878</v>
      </c>
    </row>
    <row r="31" spans="1:8" ht="15" customHeight="1" x14ac:dyDescent="0.25">
      <c r="A31" s="96" t="s">
        <v>104</v>
      </c>
      <c r="B31" s="97" t="s">
        <v>123</v>
      </c>
      <c r="C31" s="97" t="s">
        <v>124</v>
      </c>
      <c r="D31" s="115">
        <f t="shared" ref="D31" si="26">D32+D40+D44+D48+D52</f>
        <v>538344.28999999992</v>
      </c>
      <c r="E31" s="115">
        <f>E32+E40+E44+E48+E52</f>
        <v>515059</v>
      </c>
      <c r="F31" s="98">
        <f>F32+F40+F44+F48+F52</f>
        <v>1140570</v>
      </c>
      <c r="G31" s="98">
        <f t="shared" ref="G31:H31" si="27">G32+G40+G44+G48+G52</f>
        <v>1118590</v>
      </c>
      <c r="H31" s="98">
        <f t="shared" si="27"/>
        <v>1118590</v>
      </c>
    </row>
    <row r="32" spans="1:8" ht="15" customHeight="1" x14ac:dyDescent="0.25">
      <c r="A32" s="93" t="s">
        <v>92</v>
      </c>
      <c r="B32" s="94" t="s">
        <v>125</v>
      </c>
      <c r="C32" s="94" t="s">
        <v>126</v>
      </c>
      <c r="D32" s="111">
        <f t="shared" ref="D32" si="28">SUM(D33:D39)</f>
        <v>484102.79999999993</v>
      </c>
      <c r="E32" s="111">
        <f>SUM(E33:E39)</f>
        <v>460643</v>
      </c>
      <c r="F32" s="95">
        <f>SUM(F33:F39)</f>
        <v>510570</v>
      </c>
      <c r="G32" s="95">
        <f t="shared" ref="G32:H32" si="29">SUM(G33:G39)</f>
        <v>483590</v>
      </c>
      <c r="H32" s="95">
        <f t="shared" si="29"/>
        <v>483590</v>
      </c>
    </row>
    <row r="33" spans="1:8" ht="15" customHeight="1" x14ac:dyDescent="0.25">
      <c r="A33" s="90" t="s">
        <v>127</v>
      </c>
      <c r="B33" s="91" t="s">
        <v>122</v>
      </c>
      <c r="C33" s="91" t="s">
        <v>87</v>
      </c>
      <c r="D33" s="112">
        <v>223359.42</v>
      </c>
      <c r="E33" s="112">
        <v>153189.9</v>
      </c>
      <c r="F33" s="92">
        <v>175435</v>
      </c>
      <c r="G33" s="92">
        <v>133857</v>
      </c>
      <c r="H33" s="92">
        <v>133857</v>
      </c>
    </row>
    <row r="34" spans="1:8" ht="15" customHeight="1" x14ac:dyDescent="0.25">
      <c r="A34" s="90" t="s">
        <v>128</v>
      </c>
      <c r="B34" s="91" t="s">
        <v>99</v>
      </c>
      <c r="C34" s="91" t="s">
        <v>88</v>
      </c>
      <c r="D34" s="112">
        <v>181890.18</v>
      </c>
      <c r="E34" s="112">
        <v>210022</v>
      </c>
      <c r="F34" s="92">
        <v>269276</v>
      </c>
      <c r="G34" s="92">
        <v>280276</v>
      </c>
      <c r="H34" s="92">
        <v>280276</v>
      </c>
    </row>
    <row r="35" spans="1:8" ht="15" customHeight="1" x14ac:dyDescent="0.25">
      <c r="A35" s="90" t="s">
        <v>129</v>
      </c>
      <c r="B35" s="91" t="s">
        <v>130</v>
      </c>
      <c r="C35" s="91" t="s">
        <v>131</v>
      </c>
      <c r="D35" s="112">
        <v>43631.38</v>
      </c>
      <c r="E35" s="112">
        <v>44579</v>
      </c>
      <c r="F35" s="92">
        <v>46700</v>
      </c>
      <c r="G35" s="92">
        <v>48000</v>
      </c>
      <c r="H35" s="92">
        <v>48000</v>
      </c>
    </row>
    <row r="36" spans="1:8" ht="15" customHeight="1" x14ac:dyDescent="0.25">
      <c r="A36" s="90" t="s">
        <v>132</v>
      </c>
      <c r="B36" s="91" t="s">
        <v>133</v>
      </c>
      <c r="C36" s="91" t="s">
        <v>134</v>
      </c>
      <c r="D36" s="112">
        <v>12899.1</v>
      </c>
      <c r="E36" s="112">
        <v>8500</v>
      </c>
      <c r="F36" s="92">
        <v>9500</v>
      </c>
      <c r="G36" s="92">
        <v>9500</v>
      </c>
      <c r="H36" s="92">
        <v>9500</v>
      </c>
    </row>
    <row r="37" spans="1:8" ht="15" customHeight="1" x14ac:dyDescent="0.25">
      <c r="A37" s="90" t="s">
        <v>135</v>
      </c>
      <c r="B37" s="91" t="s">
        <v>94</v>
      </c>
      <c r="C37" s="91" t="s">
        <v>95</v>
      </c>
      <c r="D37" s="112">
        <v>12162.95</v>
      </c>
      <c r="E37" s="112">
        <v>17917</v>
      </c>
      <c r="F37" s="92">
        <v>9659</v>
      </c>
      <c r="G37" s="92">
        <v>11957</v>
      </c>
      <c r="H37" s="92">
        <v>11957</v>
      </c>
    </row>
    <row r="38" spans="1:8" ht="15" customHeight="1" x14ac:dyDescent="0.25">
      <c r="A38" s="90" t="s">
        <v>136</v>
      </c>
      <c r="B38" s="91" t="s">
        <v>137</v>
      </c>
      <c r="C38" s="91" t="s">
        <v>138</v>
      </c>
      <c r="D38" s="112">
        <v>985.47</v>
      </c>
      <c r="E38" s="112">
        <v>0</v>
      </c>
      <c r="F38" s="92">
        <v>0</v>
      </c>
      <c r="G38" s="92">
        <v>0</v>
      </c>
      <c r="H38" s="92">
        <v>0</v>
      </c>
    </row>
    <row r="39" spans="1:8" ht="15" customHeight="1" x14ac:dyDescent="0.25">
      <c r="A39" s="90" t="s">
        <v>139</v>
      </c>
      <c r="B39" s="91" t="s">
        <v>140</v>
      </c>
      <c r="C39" s="91" t="s">
        <v>141</v>
      </c>
      <c r="D39" s="112">
        <v>9174.2999999999993</v>
      </c>
      <c r="E39" s="112">
        <v>26435.1</v>
      </c>
      <c r="F39" s="92">
        <v>0</v>
      </c>
      <c r="G39" s="92">
        <v>0</v>
      </c>
      <c r="H39" s="92">
        <v>0</v>
      </c>
    </row>
    <row r="40" spans="1:8" ht="28.5" customHeight="1" x14ac:dyDescent="0.25">
      <c r="A40" s="93" t="s">
        <v>92</v>
      </c>
      <c r="B40" s="94" t="s">
        <v>142</v>
      </c>
      <c r="C40" s="94" t="s">
        <v>143</v>
      </c>
      <c r="D40" s="111">
        <f t="shared" ref="D40:E40" si="30">SUM(D41:D43)</f>
        <v>0</v>
      </c>
      <c r="E40" s="111">
        <f t="shared" si="30"/>
        <v>0</v>
      </c>
      <c r="F40" s="95">
        <f>SUM(F41:F43)</f>
        <v>0</v>
      </c>
      <c r="G40" s="95">
        <f t="shared" ref="G40:H40" si="31">SUM(G41:G43)</f>
        <v>0</v>
      </c>
      <c r="H40" s="95">
        <f t="shared" si="31"/>
        <v>0</v>
      </c>
    </row>
    <row r="41" spans="1:8" ht="15" customHeight="1" x14ac:dyDescent="0.25">
      <c r="A41" s="90" t="s">
        <v>144</v>
      </c>
      <c r="B41" s="91" t="s">
        <v>99</v>
      </c>
      <c r="C41" s="91" t="s">
        <v>88</v>
      </c>
      <c r="D41" s="112">
        <v>0</v>
      </c>
      <c r="E41" s="112">
        <v>0</v>
      </c>
      <c r="F41" s="92">
        <v>0</v>
      </c>
      <c r="G41" s="92">
        <v>0</v>
      </c>
      <c r="H41" s="92">
        <v>0</v>
      </c>
    </row>
    <row r="42" spans="1:8" ht="15" customHeight="1" x14ac:dyDescent="0.25">
      <c r="A42" s="90" t="s">
        <v>145</v>
      </c>
      <c r="B42" s="91" t="s">
        <v>94</v>
      </c>
      <c r="C42" s="91" t="s">
        <v>95</v>
      </c>
      <c r="D42" s="112">
        <v>0</v>
      </c>
      <c r="E42" s="112">
        <v>0</v>
      </c>
      <c r="F42" s="92">
        <v>0</v>
      </c>
      <c r="G42" s="92">
        <v>0</v>
      </c>
      <c r="H42" s="92">
        <v>0</v>
      </c>
    </row>
    <row r="43" spans="1:8" ht="15" customHeight="1" x14ac:dyDescent="0.25">
      <c r="A43" s="90" t="s">
        <v>146</v>
      </c>
      <c r="B43" s="91" t="s">
        <v>140</v>
      </c>
      <c r="C43" s="91" t="s">
        <v>141</v>
      </c>
      <c r="D43" s="112">
        <v>0</v>
      </c>
      <c r="E43" s="112">
        <v>0</v>
      </c>
      <c r="F43" s="92">
        <v>0</v>
      </c>
      <c r="G43" s="92">
        <v>0</v>
      </c>
      <c r="H43" s="92">
        <v>0</v>
      </c>
    </row>
    <row r="44" spans="1:8" ht="30" customHeight="1" x14ac:dyDescent="0.25">
      <c r="A44" s="93" t="s">
        <v>92</v>
      </c>
      <c r="B44" s="94" t="s">
        <v>107</v>
      </c>
      <c r="C44" s="94" t="s">
        <v>108</v>
      </c>
      <c r="D44" s="111">
        <f t="shared" ref="D44:E44" si="32">SUM(D45:D47)</f>
        <v>51432.15</v>
      </c>
      <c r="E44" s="111">
        <f t="shared" si="32"/>
        <v>46453</v>
      </c>
      <c r="F44" s="95">
        <f>SUM(F45:F47)</f>
        <v>630000</v>
      </c>
      <c r="G44" s="95">
        <f t="shared" ref="G44:H44" si="33">SUM(G45:G47)</f>
        <v>635000</v>
      </c>
      <c r="H44" s="95">
        <f t="shared" si="33"/>
        <v>635000</v>
      </c>
    </row>
    <row r="45" spans="1:8" ht="15" customHeight="1" x14ac:dyDescent="0.25">
      <c r="A45" s="90" t="s">
        <v>147</v>
      </c>
      <c r="B45" s="91" t="s">
        <v>116</v>
      </c>
      <c r="C45" s="91" t="s">
        <v>117</v>
      </c>
      <c r="D45" s="112">
        <v>0</v>
      </c>
      <c r="E45" s="112">
        <v>0</v>
      </c>
      <c r="F45" s="92">
        <v>75535</v>
      </c>
      <c r="G45" s="92">
        <v>75535</v>
      </c>
      <c r="H45" s="92">
        <v>75535</v>
      </c>
    </row>
    <row r="46" spans="1:8" ht="15" customHeight="1" x14ac:dyDescent="0.25">
      <c r="A46" s="90" t="s">
        <v>148</v>
      </c>
      <c r="B46" s="91" t="s">
        <v>119</v>
      </c>
      <c r="C46" s="91" t="s">
        <v>120</v>
      </c>
      <c r="D46" s="112">
        <v>0</v>
      </c>
      <c r="E46" s="112">
        <v>0</v>
      </c>
      <c r="F46" s="92">
        <v>51200</v>
      </c>
      <c r="G46" s="92">
        <v>51200</v>
      </c>
      <c r="H46" s="92">
        <v>51200</v>
      </c>
    </row>
    <row r="47" spans="1:8" ht="15" customHeight="1" x14ac:dyDescent="0.25">
      <c r="A47" s="90" t="s">
        <v>149</v>
      </c>
      <c r="B47" s="91" t="s">
        <v>122</v>
      </c>
      <c r="C47" s="91" t="s">
        <v>87</v>
      </c>
      <c r="D47" s="112">
        <v>51432.15</v>
      </c>
      <c r="E47" s="112">
        <v>46453</v>
      </c>
      <c r="F47" s="92">
        <v>503265</v>
      </c>
      <c r="G47" s="92">
        <v>508265</v>
      </c>
      <c r="H47" s="92">
        <v>508265</v>
      </c>
    </row>
    <row r="48" spans="1:8" ht="18" customHeight="1" x14ac:dyDescent="0.25">
      <c r="A48" s="93" t="s">
        <v>92</v>
      </c>
      <c r="B48" s="94" t="s">
        <v>150</v>
      </c>
      <c r="C48" s="94" t="s">
        <v>151</v>
      </c>
      <c r="D48" s="111">
        <f t="shared" ref="D48:E48" si="34">SUM(D49:D51)</f>
        <v>0</v>
      </c>
      <c r="E48" s="111">
        <f t="shared" si="34"/>
        <v>6636</v>
      </c>
      <c r="F48" s="95">
        <f>SUM(F49:F51)</f>
        <v>0</v>
      </c>
      <c r="G48" s="95">
        <f t="shared" ref="G48:H48" si="35">SUM(G49:G51)</f>
        <v>0</v>
      </c>
      <c r="H48" s="95">
        <f t="shared" si="35"/>
        <v>0</v>
      </c>
    </row>
    <row r="49" spans="1:8" ht="15" customHeight="1" x14ac:dyDescent="0.25">
      <c r="A49" s="90" t="s">
        <v>152</v>
      </c>
      <c r="B49" s="91" t="s">
        <v>122</v>
      </c>
      <c r="C49" s="91" t="s">
        <v>87</v>
      </c>
      <c r="D49" s="112">
        <v>0</v>
      </c>
      <c r="E49" s="112">
        <v>6636</v>
      </c>
      <c r="F49" s="92">
        <v>0</v>
      </c>
      <c r="G49" s="92">
        <v>0</v>
      </c>
      <c r="H49" s="92">
        <v>0</v>
      </c>
    </row>
    <row r="50" spans="1:8" ht="15" customHeight="1" x14ac:dyDescent="0.25">
      <c r="A50" s="90" t="s">
        <v>153</v>
      </c>
      <c r="B50" s="91" t="s">
        <v>99</v>
      </c>
      <c r="C50" s="91" t="s">
        <v>88</v>
      </c>
      <c r="D50" s="112">
        <v>0</v>
      </c>
      <c r="E50" s="112">
        <v>0</v>
      </c>
      <c r="F50" s="92">
        <v>0</v>
      </c>
      <c r="G50" s="92">
        <v>0</v>
      </c>
      <c r="H50" s="92">
        <v>0</v>
      </c>
    </row>
    <row r="51" spans="1:8" ht="15" customHeight="1" x14ac:dyDescent="0.25">
      <c r="A51" s="90" t="s">
        <v>154</v>
      </c>
      <c r="B51" s="91" t="s">
        <v>94</v>
      </c>
      <c r="C51" s="91" t="s">
        <v>95</v>
      </c>
      <c r="D51" s="112">
        <v>0</v>
      </c>
      <c r="E51" s="112">
        <v>0</v>
      </c>
      <c r="F51" s="92">
        <v>0</v>
      </c>
      <c r="G51" s="92">
        <v>0</v>
      </c>
      <c r="H51" s="92">
        <v>0</v>
      </c>
    </row>
    <row r="52" spans="1:8" ht="25.5" customHeight="1" x14ac:dyDescent="0.25">
      <c r="A52" s="93" t="s">
        <v>92</v>
      </c>
      <c r="B52" s="94" t="s">
        <v>155</v>
      </c>
      <c r="C52" s="94" t="s">
        <v>156</v>
      </c>
      <c r="D52" s="111">
        <f t="shared" ref="D52:E52" si="36">D53</f>
        <v>2809.34</v>
      </c>
      <c r="E52" s="111">
        <f t="shared" si="36"/>
        <v>1327</v>
      </c>
      <c r="F52" s="95">
        <f>F53</f>
        <v>0</v>
      </c>
      <c r="G52" s="95">
        <f t="shared" ref="G52:H52" si="37">G53</f>
        <v>0</v>
      </c>
      <c r="H52" s="95">
        <f t="shared" si="37"/>
        <v>0</v>
      </c>
    </row>
    <row r="53" spans="1:8" ht="15" customHeight="1" x14ac:dyDescent="0.25">
      <c r="A53" s="90" t="s">
        <v>157</v>
      </c>
      <c r="B53" s="91" t="s">
        <v>99</v>
      </c>
      <c r="C53" s="91" t="s">
        <v>88</v>
      </c>
      <c r="D53" s="112">
        <v>2809.34</v>
      </c>
      <c r="E53" s="112">
        <v>1327</v>
      </c>
      <c r="F53" s="92">
        <v>0</v>
      </c>
      <c r="G53" s="92">
        <v>0</v>
      </c>
      <c r="H53" s="92">
        <v>0</v>
      </c>
    </row>
    <row r="54" spans="1:8" ht="28.5" customHeight="1" x14ac:dyDescent="0.25">
      <c r="A54" s="96" t="s">
        <v>104</v>
      </c>
      <c r="B54" s="97" t="s">
        <v>158</v>
      </c>
      <c r="C54" s="97" t="s">
        <v>159</v>
      </c>
      <c r="D54" s="115">
        <f t="shared" ref="D54" si="38">D55+D57+D63</f>
        <v>74505.33</v>
      </c>
      <c r="E54" s="115">
        <f>E55+E57+E63</f>
        <v>39817</v>
      </c>
      <c r="F54" s="98">
        <f>F55+F57+F63</f>
        <v>3132940</v>
      </c>
      <c r="G54" s="98">
        <f t="shared" ref="G54:H54" si="39">G55+G57+G63</f>
        <v>3171679</v>
      </c>
      <c r="H54" s="98">
        <f t="shared" si="39"/>
        <v>2910941</v>
      </c>
    </row>
    <row r="55" spans="1:8" ht="15" customHeight="1" x14ac:dyDescent="0.25">
      <c r="A55" s="93" t="s">
        <v>92</v>
      </c>
      <c r="B55" s="94" t="s">
        <v>125</v>
      </c>
      <c r="C55" s="94" t="s">
        <v>126</v>
      </c>
      <c r="D55" s="111">
        <f t="shared" ref="D55:E55" si="40">D56</f>
        <v>0</v>
      </c>
      <c r="E55" s="111">
        <f t="shared" si="40"/>
        <v>0</v>
      </c>
      <c r="F55" s="95">
        <f>F56</f>
        <v>0</v>
      </c>
      <c r="G55" s="95">
        <f t="shared" ref="G55:H55" si="41">G56</f>
        <v>0</v>
      </c>
      <c r="H55" s="95">
        <f t="shared" si="41"/>
        <v>0</v>
      </c>
    </row>
    <row r="56" spans="1:8" ht="15" customHeight="1" x14ac:dyDescent="0.25">
      <c r="A56" s="90" t="s">
        <v>160</v>
      </c>
      <c r="B56" s="91" t="s">
        <v>161</v>
      </c>
      <c r="C56" s="91" t="s">
        <v>162</v>
      </c>
      <c r="D56" s="112">
        <v>0</v>
      </c>
      <c r="E56" s="112">
        <v>0</v>
      </c>
      <c r="F56" s="92">
        <v>0</v>
      </c>
      <c r="G56" s="92">
        <v>0</v>
      </c>
      <c r="H56" s="92">
        <v>0</v>
      </c>
    </row>
    <row r="57" spans="1:8" ht="15" customHeight="1" x14ac:dyDescent="0.25">
      <c r="A57" s="93" t="s">
        <v>92</v>
      </c>
      <c r="B57" s="94" t="s">
        <v>163</v>
      </c>
      <c r="C57" s="94" t="s">
        <v>164</v>
      </c>
      <c r="D57" s="111">
        <f>SUM(D58:D62)</f>
        <v>74505.33</v>
      </c>
      <c r="E57" s="111">
        <f t="shared" ref="E57:H57" si="42">SUM(E58:E62)</f>
        <v>19393.54</v>
      </c>
      <c r="F57" s="111">
        <f t="shared" si="42"/>
        <v>50000</v>
      </c>
      <c r="G57" s="111">
        <f t="shared" si="42"/>
        <v>55000</v>
      </c>
      <c r="H57" s="111">
        <f t="shared" si="42"/>
        <v>55000</v>
      </c>
    </row>
    <row r="58" spans="1:8" ht="15" customHeight="1" x14ac:dyDescent="0.25">
      <c r="A58" s="90" t="s">
        <v>165</v>
      </c>
      <c r="B58" s="91" t="s">
        <v>110</v>
      </c>
      <c r="C58" s="91" t="s">
        <v>111</v>
      </c>
      <c r="D58" s="112">
        <v>45019.44</v>
      </c>
      <c r="E58" s="112">
        <v>19393.54</v>
      </c>
      <c r="F58" s="92">
        <v>50000</v>
      </c>
      <c r="G58" s="92">
        <v>55000</v>
      </c>
      <c r="H58" s="92">
        <v>55000</v>
      </c>
    </row>
    <row r="59" spans="1:8" ht="15" customHeight="1" x14ac:dyDescent="0.25">
      <c r="A59" s="90" t="s">
        <v>166</v>
      </c>
      <c r="B59" s="91" t="s">
        <v>116</v>
      </c>
      <c r="C59" s="91" t="s">
        <v>117</v>
      </c>
      <c r="D59" s="112">
        <v>7779.18</v>
      </c>
      <c r="E59" s="112">
        <v>0</v>
      </c>
      <c r="F59" s="92">
        <v>0</v>
      </c>
      <c r="G59" s="92">
        <v>0</v>
      </c>
      <c r="H59" s="92">
        <v>0</v>
      </c>
    </row>
    <row r="60" spans="1:8" ht="15" customHeight="1" x14ac:dyDescent="0.25">
      <c r="A60" s="90" t="s">
        <v>167</v>
      </c>
      <c r="B60" s="91" t="s">
        <v>130</v>
      </c>
      <c r="C60" s="91" t="s">
        <v>131</v>
      </c>
      <c r="D60" s="112">
        <v>0</v>
      </c>
      <c r="E60" s="112">
        <v>0</v>
      </c>
      <c r="F60" s="92">
        <v>0</v>
      </c>
      <c r="G60" s="92">
        <v>0</v>
      </c>
      <c r="H60" s="92">
        <v>0</v>
      </c>
    </row>
    <row r="61" spans="1:8" ht="15" customHeight="1" x14ac:dyDescent="0.25">
      <c r="A61" s="90" t="s">
        <v>168</v>
      </c>
      <c r="B61" s="91" t="s">
        <v>133</v>
      </c>
      <c r="C61" s="91" t="s">
        <v>134</v>
      </c>
      <c r="D61" s="112">
        <v>875.34</v>
      </c>
      <c r="E61" s="112">
        <v>0</v>
      </c>
      <c r="F61" s="92">
        <v>0</v>
      </c>
      <c r="G61" s="92">
        <v>0</v>
      </c>
      <c r="H61" s="92">
        <v>0</v>
      </c>
    </row>
    <row r="62" spans="1:8" ht="15" customHeight="1" x14ac:dyDescent="0.25">
      <c r="A62" s="90" t="s">
        <v>201</v>
      </c>
      <c r="B62" s="90">
        <v>422</v>
      </c>
      <c r="C62" s="91" t="s">
        <v>95</v>
      </c>
      <c r="D62" s="112">
        <v>20831.37</v>
      </c>
      <c r="E62" s="112">
        <v>0</v>
      </c>
      <c r="F62" s="92"/>
      <c r="G62" s="92"/>
      <c r="H62" s="92"/>
    </row>
    <row r="63" spans="1:8" ht="15" customHeight="1" x14ac:dyDescent="0.25">
      <c r="A63" s="93" t="s">
        <v>92</v>
      </c>
      <c r="B63" s="94" t="s">
        <v>169</v>
      </c>
      <c r="C63" s="94" t="s">
        <v>170</v>
      </c>
      <c r="D63" s="111">
        <f t="shared" ref="D63:E63" si="43">SUM(D64:D67)</f>
        <v>0</v>
      </c>
      <c r="E63" s="111">
        <f t="shared" si="43"/>
        <v>20423.46</v>
      </c>
      <c r="F63" s="95">
        <f>SUM(F64:F67)</f>
        <v>3082940</v>
      </c>
      <c r="G63" s="95">
        <f t="shared" ref="G63:H63" si="44">SUM(G64:G67)</f>
        <v>3116679</v>
      </c>
      <c r="H63" s="95">
        <f t="shared" si="44"/>
        <v>2855941</v>
      </c>
    </row>
    <row r="64" spans="1:8" ht="15" customHeight="1" x14ac:dyDescent="0.25">
      <c r="A64" s="90" t="s">
        <v>171</v>
      </c>
      <c r="B64" s="91" t="s">
        <v>110</v>
      </c>
      <c r="C64" s="91" t="s">
        <v>111</v>
      </c>
      <c r="D64" s="112">
        <v>0</v>
      </c>
      <c r="E64" s="112">
        <v>20423.46</v>
      </c>
      <c r="F64" s="92">
        <v>0</v>
      </c>
      <c r="G64" s="92">
        <v>0</v>
      </c>
      <c r="H64" s="92">
        <v>0</v>
      </c>
    </row>
    <row r="65" spans="1:8" ht="15" customHeight="1" x14ac:dyDescent="0.25">
      <c r="A65" s="90" t="s">
        <v>172</v>
      </c>
      <c r="B65" s="91" t="s">
        <v>173</v>
      </c>
      <c r="C65" s="91" t="s">
        <v>174</v>
      </c>
      <c r="D65" s="112">
        <v>0</v>
      </c>
      <c r="E65" s="112">
        <v>0</v>
      </c>
      <c r="F65" s="92">
        <v>248476</v>
      </c>
      <c r="G65" s="92">
        <v>0</v>
      </c>
      <c r="H65" s="92">
        <v>0</v>
      </c>
    </row>
    <row r="66" spans="1:8" ht="15" customHeight="1" x14ac:dyDescent="0.25">
      <c r="A66" s="90" t="s">
        <v>175</v>
      </c>
      <c r="B66" s="91" t="s">
        <v>173</v>
      </c>
      <c r="C66" s="91" t="s">
        <v>174</v>
      </c>
      <c r="D66" s="112">
        <v>0</v>
      </c>
      <c r="E66" s="112">
        <v>0</v>
      </c>
      <c r="F66" s="92">
        <v>0</v>
      </c>
      <c r="G66" s="92">
        <v>282216</v>
      </c>
      <c r="H66" s="92">
        <v>21478</v>
      </c>
    </row>
    <row r="67" spans="1:8" ht="15" customHeight="1" x14ac:dyDescent="0.25">
      <c r="A67" s="90" t="s">
        <v>176</v>
      </c>
      <c r="B67" s="91" t="s">
        <v>140</v>
      </c>
      <c r="C67" s="91" t="s">
        <v>141</v>
      </c>
      <c r="D67" s="112">
        <v>0</v>
      </c>
      <c r="E67" s="112">
        <v>0</v>
      </c>
      <c r="F67" s="92">
        <v>2834464</v>
      </c>
      <c r="G67" s="92">
        <v>2834463</v>
      </c>
      <c r="H67" s="92">
        <v>2834463</v>
      </c>
    </row>
    <row r="68" spans="1:8" ht="26.25" customHeight="1" x14ac:dyDescent="0.25">
      <c r="A68" s="96" t="s">
        <v>89</v>
      </c>
      <c r="B68" s="97" t="s">
        <v>177</v>
      </c>
      <c r="C68" s="97" t="s">
        <v>178</v>
      </c>
      <c r="D68" s="115">
        <f t="shared" ref="D68" si="45">D69+D71</f>
        <v>28618.36</v>
      </c>
      <c r="E68" s="115">
        <f>E69+E71</f>
        <v>89090</v>
      </c>
      <c r="F68" s="98">
        <f>F69+F71</f>
        <v>89090</v>
      </c>
      <c r="G68" s="98">
        <f t="shared" ref="G68:H68" si="46">G69+G71</f>
        <v>89090</v>
      </c>
      <c r="H68" s="98">
        <f t="shared" si="46"/>
        <v>89090</v>
      </c>
    </row>
    <row r="69" spans="1:8" ht="15" customHeight="1" x14ac:dyDescent="0.25">
      <c r="A69" s="93" t="s">
        <v>92</v>
      </c>
      <c r="B69" s="94" t="s">
        <v>179</v>
      </c>
      <c r="C69" s="94" t="s">
        <v>180</v>
      </c>
      <c r="D69" s="111">
        <f t="shared" ref="D69:E69" si="47">SUM(D70)</f>
        <v>28618.36</v>
      </c>
      <c r="E69" s="111">
        <f t="shared" si="47"/>
        <v>32351</v>
      </c>
      <c r="F69" s="95">
        <f>SUM(F70)</f>
        <v>89090</v>
      </c>
      <c r="G69" s="95">
        <f t="shared" ref="G69:H69" si="48">SUM(G70)</f>
        <v>89090</v>
      </c>
      <c r="H69" s="95">
        <f t="shared" si="48"/>
        <v>89090</v>
      </c>
    </row>
    <row r="70" spans="1:8" ht="15" customHeight="1" x14ac:dyDescent="0.25">
      <c r="A70" s="90" t="s">
        <v>181</v>
      </c>
      <c r="B70" s="91" t="s">
        <v>140</v>
      </c>
      <c r="C70" s="91" t="s">
        <v>141</v>
      </c>
      <c r="D70" s="112">
        <v>28618.36</v>
      </c>
      <c r="E70" s="112">
        <v>32351</v>
      </c>
      <c r="F70" s="92">
        <v>89090</v>
      </c>
      <c r="G70" s="92">
        <v>89090</v>
      </c>
      <c r="H70" s="92">
        <v>89090</v>
      </c>
    </row>
    <row r="71" spans="1:8" ht="15" customHeight="1" x14ac:dyDescent="0.25">
      <c r="A71" s="93" t="s">
        <v>92</v>
      </c>
      <c r="B71" s="94" t="s">
        <v>182</v>
      </c>
      <c r="C71" s="94" t="s">
        <v>183</v>
      </c>
      <c r="D71" s="111">
        <f t="shared" ref="D71:E71" si="49">D72</f>
        <v>0</v>
      </c>
      <c r="E71" s="111">
        <f t="shared" si="49"/>
        <v>56739</v>
      </c>
      <c r="F71" s="95">
        <f>F72</f>
        <v>0</v>
      </c>
      <c r="G71" s="95">
        <f t="shared" ref="G71:H71" si="50">G72</f>
        <v>0</v>
      </c>
      <c r="H71" s="95">
        <f t="shared" si="50"/>
        <v>0</v>
      </c>
    </row>
    <row r="72" spans="1:8" ht="15" customHeight="1" x14ac:dyDescent="0.25">
      <c r="A72" s="90" t="s">
        <v>184</v>
      </c>
      <c r="B72" s="91" t="s">
        <v>140</v>
      </c>
      <c r="C72" s="91" t="s">
        <v>141</v>
      </c>
      <c r="D72" s="112"/>
      <c r="E72" s="112">
        <v>56739</v>
      </c>
      <c r="F72" s="92">
        <v>0</v>
      </c>
      <c r="G72" s="92">
        <v>0</v>
      </c>
      <c r="H72" s="92">
        <v>0</v>
      </c>
    </row>
  </sheetData>
  <mergeCells count="2">
    <mergeCell ref="A1:H1"/>
    <mergeCell ref="A3:H3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Ivana Šeparović</cp:lastModifiedBy>
  <cp:lastPrinted>2023-11-14T13:18:40Z</cp:lastPrinted>
  <dcterms:created xsi:type="dcterms:W3CDTF">2022-08-12T12:51:27Z</dcterms:created>
  <dcterms:modified xsi:type="dcterms:W3CDTF">2024-03-01T09:59:42Z</dcterms:modified>
</cp:coreProperties>
</file>